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PROYECCION DEL PETROLEO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B71" i="1" l="1"/>
  <c r="B70" i="1"/>
  <c r="B69" i="1"/>
  <c r="J64" i="1" s="1"/>
  <c r="B68" i="1"/>
  <c r="I61" i="1" s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16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5" i="1"/>
  <c r="H14" i="1"/>
  <c r="H13" i="1"/>
  <c r="H12" i="1"/>
  <c r="H11" i="1"/>
  <c r="H10" i="1"/>
  <c r="H9" i="1"/>
  <c r="H8" i="1"/>
  <c r="H7" i="1"/>
  <c r="H6" i="1"/>
  <c r="H5" i="1"/>
  <c r="H4" i="1"/>
  <c r="I63" i="1" l="1"/>
  <c r="I58" i="1"/>
  <c r="I26" i="1"/>
  <c r="I31" i="1"/>
  <c r="I10" i="1"/>
  <c r="I42" i="1"/>
  <c r="I15" i="1"/>
  <c r="I47" i="1"/>
  <c r="I18" i="1"/>
  <c r="I34" i="1"/>
  <c r="I50" i="1"/>
  <c r="I7" i="1"/>
  <c r="I23" i="1"/>
  <c r="I39" i="1"/>
  <c r="I55" i="1"/>
  <c r="J5" i="1"/>
  <c r="J21" i="1"/>
  <c r="J40" i="1"/>
  <c r="J61" i="1"/>
  <c r="I11" i="1"/>
  <c r="I19" i="1"/>
  <c r="I27" i="1"/>
  <c r="I35" i="1"/>
  <c r="I43" i="1"/>
  <c r="I51" i="1"/>
  <c r="I59" i="1"/>
  <c r="J9" i="1"/>
  <c r="J25" i="1"/>
  <c r="J45" i="1"/>
  <c r="J17" i="1"/>
  <c r="J35" i="1"/>
  <c r="J56" i="1"/>
  <c r="I6" i="1"/>
  <c r="I14" i="1"/>
  <c r="I22" i="1"/>
  <c r="I30" i="1"/>
  <c r="I38" i="1"/>
  <c r="I46" i="1"/>
  <c r="I54" i="1"/>
  <c r="I62" i="1"/>
  <c r="J13" i="1"/>
  <c r="J29" i="1"/>
  <c r="J51" i="1"/>
  <c r="K61" i="1"/>
  <c r="L61" i="1" s="1"/>
  <c r="N61" i="1" s="1"/>
  <c r="K57" i="1"/>
  <c r="K53" i="1"/>
  <c r="K49" i="1"/>
  <c r="K45" i="1"/>
  <c r="K41" i="1"/>
  <c r="K37" i="1"/>
  <c r="K33" i="1"/>
  <c r="K29" i="1"/>
  <c r="K25" i="1"/>
  <c r="K21" i="1"/>
  <c r="K17" i="1"/>
  <c r="K13" i="1"/>
  <c r="K9" i="1"/>
  <c r="K5" i="1"/>
  <c r="K63" i="1"/>
  <c r="K58" i="1"/>
  <c r="L58" i="1" s="1"/>
  <c r="N58" i="1" s="1"/>
  <c r="K52" i="1"/>
  <c r="K47" i="1"/>
  <c r="K42" i="1"/>
  <c r="K36" i="1"/>
  <c r="K31" i="1"/>
  <c r="K26" i="1"/>
  <c r="K20" i="1"/>
  <c r="K15" i="1"/>
  <c r="L15" i="1" s="1"/>
  <c r="N15" i="1" s="1"/>
  <c r="K10" i="1"/>
  <c r="L10" i="1" s="1"/>
  <c r="N10" i="1" s="1"/>
  <c r="K4" i="1"/>
  <c r="K62" i="1"/>
  <c r="K56" i="1"/>
  <c r="K51" i="1"/>
  <c r="L51" i="1" s="1"/>
  <c r="N51" i="1" s="1"/>
  <c r="K46" i="1"/>
  <c r="L46" i="1" s="1"/>
  <c r="N46" i="1" s="1"/>
  <c r="K40" i="1"/>
  <c r="K35" i="1"/>
  <c r="K30" i="1"/>
  <c r="K24" i="1"/>
  <c r="K19" i="1"/>
  <c r="K14" i="1"/>
  <c r="K8" i="1"/>
  <c r="K60" i="1"/>
  <c r="K55" i="1"/>
  <c r="M55" i="1" s="1"/>
  <c r="O55" i="1" s="1"/>
  <c r="K50" i="1"/>
  <c r="M50" i="1" s="1"/>
  <c r="O50" i="1" s="1"/>
  <c r="K44" i="1"/>
  <c r="K39" i="1"/>
  <c r="M39" i="1" s="1"/>
  <c r="O39" i="1" s="1"/>
  <c r="K34" i="1"/>
  <c r="K28" i="1"/>
  <c r="K23" i="1"/>
  <c r="L23" i="1" s="1"/>
  <c r="N23" i="1" s="1"/>
  <c r="K18" i="1"/>
  <c r="K12" i="1"/>
  <c r="K7" i="1"/>
  <c r="M10" i="1"/>
  <c r="O10" i="1" s="1"/>
  <c r="K43" i="1"/>
  <c r="K27" i="1"/>
  <c r="K11" i="1"/>
  <c r="K32" i="1"/>
  <c r="K54" i="1"/>
  <c r="K22" i="1"/>
  <c r="K64" i="1"/>
  <c r="K6" i="1"/>
  <c r="M6" i="1" s="1"/>
  <c r="O6" i="1" s="1"/>
  <c r="K48" i="1"/>
  <c r="K16" i="1"/>
  <c r="K38" i="1"/>
  <c r="K59" i="1"/>
  <c r="J6" i="1"/>
  <c r="J10" i="1"/>
  <c r="J14" i="1"/>
  <c r="J18" i="1"/>
  <c r="J22" i="1"/>
  <c r="J26" i="1"/>
  <c r="J31" i="1"/>
  <c r="J36" i="1"/>
  <c r="J41" i="1"/>
  <c r="J47" i="1"/>
  <c r="J52" i="1"/>
  <c r="J57" i="1"/>
  <c r="J63" i="1"/>
  <c r="I4" i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J7" i="1"/>
  <c r="J11" i="1"/>
  <c r="J15" i="1"/>
  <c r="J19" i="1"/>
  <c r="J23" i="1"/>
  <c r="J27" i="1"/>
  <c r="J32" i="1"/>
  <c r="J37" i="1"/>
  <c r="J43" i="1"/>
  <c r="J48" i="1"/>
  <c r="J53" i="1"/>
  <c r="J59" i="1"/>
  <c r="J62" i="1"/>
  <c r="J58" i="1"/>
  <c r="J54" i="1"/>
  <c r="J50" i="1"/>
  <c r="J46" i="1"/>
  <c r="J42" i="1"/>
  <c r="J38" i="1"/>
  <c r="J34" i="1"/>
  <c r="J30" i="1"/>
  <c r="I5" i="1"/>
  <c r="I9" i="1"/>
  <c r="I13" i="1"/>
  <c r="I17" i="1"/>
  <c r="I21" i="1"/>
  <c r="I25" i="1"/>
  <c r="I29" i="1"/>
  <c r="I33" i="1"/>
  <c r="I37" i="1"/>
  <c r="I41" i="1"/>
  <c r="I45" i="1"/>
  <c r="I49" i="1"/>
  <c r="I53" i="1"/>
  <c r="I57" i="1"/>
  <c r="J4" i="1"/>
  <c r="J8" i="1"/>
  <c r="J12" i="1"/>
  <c r="J16" i="1"/>
  <c r="J20" i="1"/>
  <c r="J24" i="1"/>
  <c r="J28" i="1"/>
  <c r="J33" i="1"/>
  <c r="J39" i="1"/>
  <c r="J44" i="1"/>
  <c r="J49" i="1"/>
  <c r="J55" i="1"/>
  <c r="J60" i="1"/>
  <c r="M59" i="1" l="1"/>
  <c r="O59" i="1" s="1"/>
  <c r="L38" i="1"/>
  <c r="N38" i="1" s="1"/>
  <c r="L31" i="1"/>
  <c r="N31" i="1" s="1"/>
  <c r="L63" i="1"/>
  <c r="N63" i="1" s="1"/>
  <c r="L18" i="1"/>
  <c r="N18" i="1" s="1"/>
  <c r="L54" i="1"/>
  <c r="N54" i="1" s="1"/>
  <c r="M26" i="1"/>
  <c r="O26" i="1" s="1"/>
  <c r="M42" i="1"/>
  <c r="O42" i="1" s="1"/>
  <c r="L50" i="1"/>
  <c r="N50" i="1" s="1"/>
  <c r="M58" i="1"/>
  <c r="O58" i="1" s="1"/>
  <c r="M30" i="1"/>
  <c r="O30" i="1" s="1"/>
  <c r="M31" i="1"/>
  <c r="O31" i="1" s="1"/>
  <c r="M23" i="1"/>
  <c r="O23" i="1" s="1"/>
  <c r="M63" i="1"/>
  <c r="O63" i="1" s="1"/>
  <c r="L62" i="1"/>
  <c r="N62" i="1" s="1"/>
  <c r="L11" i="1"/>
  <c r="N11" i="1" s="1"/>
  <c r="L34" i="1"/>
  <c r="N34" i="1" s="1"/>
  <c r="L19" i="1"/>
  <c r="N19" i="1" s="1"/>
  <c r="L42" i="1"/>
  <c r="N42" i="1" s="1"/>
  <c r="M22" i="1"/>
  <c r="O22" i="1" s="1"/>
  <c r="L6" i="1"/>
  <c r="N6" i="1" s="1"/>
  <c r="M35" i="1"/>
  <c r="O35" i="1" s="1"/>
  <c r="M61" i="1"/>
  <c r="O61" i="1" s="1"/>
  <c r="M47" i="1"/>
  <c r="O47" i="1" s="1"/>
  <c r="L7" i="1"/>
  <c r="N7" i="1" s="1"/>
  <c r="M11" i="1"/>
  <c r="O11" i="1" s="1"/>
  <c r="M7" i="1"/>
  <c r="O7" i="1" s="1"/>
  <c r="M14" i="1"/>
  <c r="O14" i="1" s="1"/>
  <c r="L59" i="1"/>
  <c r="N59" i="1" s="1"/>
  <c r="L27" i="1"/>
  <c r="N27" i="1" s="1"/>
  <c r="M15" i="1"/>
  <c r="O15" i="1" s="1"/>
  <c r="M62" i="1"/>
  <c r="O62" i="1" s="1"/>
  <c r="M19" i="1"/>
  <c r="O19" i="1" s="1"/>
  <c r="M38" i="1"/>
  <c r="O38" i="1" s="1"/>
  <c r="M43" i="1"/>
  <c r="O43" i="1" s="1"/>
  <c r="L55" i="1"/>
  <c r="N55" i="1" s="1"/>
  <c r="L22" i="1"/>
  <c r="N22" i="1" s="1"/>
  <c r="M34" i="1"/>
  <c r="O34" i="1" s="1"/>
  <c r="L30" i="1"/>
  <c r="N30" i="1" s="1"/>
  <c r="M27" i="1"/>
  <c r="O27" i="1" s="1"/>
  <c r="L43" i="1"/>
  <c r="N43" i="1" s="1"/>
  <c r="M18" i="1"/>
  <c r="O18" i="1" s="1"/>
  <c r="L14" i="1"/>
  <c r="N14" i="1" s="1"/>
  <c r="L35" i="1"/>
  <c r="N35" i="1" s="1"/>
  <c r="M49" i="1"/>
  <c r="O49" i="1" s="1"/>
  <c r="L49" i="1"/>
  <c r="N49" i="1" s="1"/>
  <c r="M17" i="1"/>
  <c r="O17" i="1" s="1"/>
  <c r="L17" i="1"/>
  <c r="N17" i="1" s="1"/>
  <c r="L40" i="1"/>
  <c r="N40" i="1" s="1"/>
  <c r="M40" i="1"/>
  <c r="O40" i="1" s="1"/>
  <c r="L45" i="1"/>
  <c r="N45" i="1" s="1"/>
  <c r="M45" i="1"/>
  <c r="O45" i="1" s="1"/>
  <c r="L29" i="1"/>
  <c r="N29" i="1" s="1"/>
  <c r="M29" i="1"/>
  <c r="O29" i="1" s="1"/>
  <c r="L36" i="1"/>
  <c r="N36" i="1" s="1"/>
  <c r="M36" i="1"/>
  <c r="O36" i="1" s="1"/>
  <c r="L39" i="1"/>
  <c r="N39" i="1" s="1"/>
  <c r="M57" i="1"/>
  <c r="O57" i="1" s="1"/>
  <c r="L57" i="1"/>
  <c r="N57" i="1" s="1"/>
  <c r="M41" i="1"/>
  <c r="O41" i="1" s="1"/>
  <c r="L41" i="1"/>
  <c r="N41" i="1" s="1"/>
  <c r="M25" i="1"/>
  <c r="O25" i="1" s="1"/>
  <c r="L25" i="1"/>
  <c r="N25" i="1" s="1"/>
  <c r="M9" i="1"/>
  <c r="O9" i="1" s="1"/>
  <c r="L9" i="1"/>
  <c r="N9" i="1" s="1"/>
  <c r="L64" i="1"/>
  <c r="N64" i="1" s="1"/>
  <c r="M64" i="1"/>
  <c r="O64" i="1" s="1"/>
  <c r="L48" i="1"/>
  <c r="N48" i="1" s="1"/>
  <c r="M48" i="1"/>
  <c r="O48" i="1" s="1"/>
  <c r="L32" i="1"/>
  <c r="N32" i="1" s="1"/>
  <c r="M32" i="1"/>
  <c r="O32" i="1" s="1"/>
  <c r="L16" i="1"/>
  <c r="N16" i="1" s="1"/>
  <c r="M16" i="1"/>
  <c r="O16" i="1" s="1"/>
  <c r="M51" i="1"/>
  <c r="O51" i="1" s="1"/>
  <c r="M54" i="1"/>
  <c r="O54" i="1" s="1"/>
  <c r="L26" i="1"/>
  <c r="N26" i="1" s="1"/>
  <c r="M33" i="1"/>
  <c r="O33" i="1" s="1"/>
  <c r="L33" i="1"/>
  <c r="N33" i="1" s="1"/>
  <c r="L56" i="1"/>
  <c r="N56" i="1" s="1"/>
  <c r="M56" i="1"/>
  <c r="O56" i="1" s="1"/>
  <c r="L24" i="1"/>
  <c r="N24" i="1" s="1"/>
  <c r="M24" i="1"/>
  <c r="O24" i="1" s="1"/>
  <c r="L8" i="1"/>
  <c r="N8" i="1" s="1"/>
  <c r="M8" i="1"/>
  <c r="O8" i="1" s="1"/>
  <c r="L13" i="1"/>
  <c r="N13" i="1" s="1"/>
  <c r="M13" i="1"/>
  <c r="O13" i="1" s="1"/>
  <c r="L52" i="1"/>
  <c r="N52" i="1" s="1"/>
  <c r="M52" i="1"/>
  <c r="O52" i="1" s="1"/>
  <c r="L20" i="1"/>
  <c r="N20" i="1" s="1"/>
  <c r="M20" i="1"/>
  <c r="O20" i="1" s="1"/>
  <c r="L4" i="1"/>
  <c r="N4" i="1" s="1"/>
  <c r="M4" i="1"/>
  <c r="O4" i="1" s="1"/>
  <c r="L53" i="1"/>
  <c r="N53" i="1" s="1"/>
  <c r="M53" i="1"/>
  <c r="O53" i="1" s="1"/>
  <c r="L37" i="1"/>
  <c r="N37" i="1" s="1"/>
  <c r="M37" i="1"/>
  <c r="O37" i="1" s="1"/>
  <c r="L21" i="1"/>
  <c r="N21" i="1" s="1"/>
  <c r="M21" i="1"/>
  <c r="O21" i="1" s="1"/>
  <c r="L5" i="1"/>
  <c r="N5" i="1" s="1"/>
  <c r="M5" i="1"/>
  <c r="O5" i="1" s="1"/>
  <c r="L60" i="1"/>
  <c r="N60" i="1" s="1"/>
  <c r="M60" i="1"/>
  <c r="O60" i="1" s="1"/>
  <c r="L44" i="1"/>
  <c r="N44" i="1" s="1"/>
  <c r="M44" i="1"/>
  <c r="O44" i="1" s="1"/>
  <c r="L28" i="1"/>
  <c r="N28" i="1" s="1"/>
  <c r="M28" i="1"/>
  <c r="O28" i="1" s="1"/>
  <c r="L12" i="1"/>
  <c r="N12" i="1" s="1"/>
  <c r="M12" i="1"/>
  <c r="O12" i="1" s="1"/>
  <c r="L47" i="1"/>
  <c r="N47" i="1" s="1"/>
  <c r="M46" i="1"/>
  <c r="O46" i="1" s="1"/>
</calcChain>
</file>

<file path=xl/sharedStrings.xml><?xml version="1.0" encoding="utf-8"?>
<sst xmlns="http://schemas.openxmlformats.org/spreadsheetml/2006/main" count="144" uniqueCount="23">
  <si>
    <t>EXPLORACION</t>
  </si>
  <si>
    <t>PETROLEO PURO</t>
  </si>
  <si>
    <t>FECHA</t>
  </si>
  <si>
    <t>HORAS DE PRODUCCION</t>
  </si>
  <si>
    <t>HORAS TRABAJADAS</t>
  </si>
  <si>
    <t>EXTRACCION</t>
  </si>
  <si>
    <t>AGUA-IMPUREZAS</t>
  </si>
  <si>
    <t>GAS -MSCF</t>
  </si>
  <si>
    <t>TOTAL-PROD</t>
  </si>
  <si>
    <t>24 HRS</t>
  </si>
  <si>
    <t xml:space="preserve">DATOS DE EXPLORACION PETROLERA </t>
  </si>
  <si>
    <t xml:space="preserve">MEDIDAS DE TENDENCIA </t>
  </si>
  <si>
    <t>MEDIA</t>
  </si>
  <si>
    <t xml:space="preserve">MEDIA </t>
  </si>
  <si>
    <t>DESVIACION TIPICA</t>
  </si>
  <si>
    <t>MEDIANA</t>
  </si>
  <si>
    <t>VARIANZA</t>
  </si>
  <si>
    <t>DES/TIPICA</t>
  </si>
  <si>
    <t>MEDIA+DEV/TIP</t>
  </si>
  <si>
    <t>MEDIA-DEV/TIP</t>
  </si>
  <si>
    <t>(MEDIA+DEV/TIP)  -  (PETROLEO PURO)</t>
  </si>
  <si>
    <t>(MEDIA-DEV/TIP) - (PETROLEO PURO)</t>
  </si>
  <si>
    <t>MEDIDAS DE TENDENCIA 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</si>
</sst>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rgb="FFFF0000"/>
      <name val="Arial"/>
      <family val="2"/>
    </font>
    <font>
      <b/>
      <sz val="18"/>
      <color rgb="FF00B0F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1" applyNumberFormat="1" applyFont="1"/>
    <xf numFmtId="14" fontId="0" fillId="0" borderId="0" xfId="0" applyNumberFormat="1"/>
    <xf numFmtId="0" fontId="0" fillId="0" borderId="1" xfId="0" applyBorder="1"/>
    <xf numFmtId="164" fontId="0" fillId="0" borderId="1" xfId="1" applyNumberFormat="1" applyFont="1" applyBorder="1"/>
    <xf numFmtId="14" fontId="0" fillId="0" borderId="1" xfId="0" applyNumberFormat="1" applyBorder="1"/>
    <xf numFmtId="46" fontId="0" fillId="0" borderId="1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vertical="center"/>
    </xf>
    <xf numFmtId="164" fontId="0" fillId="0" borderId="2" xfId="1" applyNumberFormat="1" applyFont="1" applyBorder="1" applyAlignment="1">
      <alignment horizontal="center" wrapText="1"/>
    </xf>
    <xf numFmtId="164" fontId="0" fillId="0" borderId="4" xfId="1" applyNumberFormat="1" applyFont="1" applyBorder="1" applyAlignment="1">
      <alignment horizontal="center" wrapText="1"/>
    </xf>
    <xf numFmtId="164" fontId="0" fillId="0" borderId="2" xfId="0" applyNumberForma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64" fontId="3" fillId="0" borderId="5" xfId="1" applyNumberFormat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COMPORTAMIENTO</a:t>
            </a:r>
            <a:r>
              <a:rPr lang="es-MX" baseline="0"/>
              <a:t> EN LA EXPLORACION DE PETROLEO</a:t>
            </a:r>
            <a:endParaRPr lang="es-MX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PRODUCCION DIARIA</c:v>
          </c:tx>
          <c:marker>
            <c:symbol val="none"/>
          </c:marker>
          <c:yVal>
            <c:numRef>
              <c:f>'PROYECCION DEL PETROLEO'!$E$4:$E$64</c:f>
              <c:numCache>
                <c:formatCode>_-* #,##0_-;\-* #,##0_-;_-* "-"??_-;_-@_-</c:formatCode>
                <c:ptCount val="61"/>
                <c:pt idx="0">
                  <c:v>2035</c:v>
                </c:pt>
                <c:pt idx="1">
                  <c:v>2087</c:v>
                </c:pt>
                <c:pt idx="2">
                  <c:v>2074</c:v>
                </c:pt>
                <c:pt idx="3">
                  <c:v>2069</c:v>
                </c:pt>
                <c:pt idx="4">
                  <c:v>2053</c:v>
                </c:pt>
                <c:pt idx="5">
                  <c:v>2036</c:v>
                </c:pt>
                <c:pt idx="6">
                  <c:v>2056</c:v>
                </c:pt>
                <c:pt idx="7">
                  <c:v>2196.8000000000002</c:v>
                </c:pt>
                <c:pt idx="8">
                  <c:v>2137.3000000000002</c:v>
                </c:pt>
                <c:pt idx="9">
                  <c:v>2082.3000000000002</c:v>
                </c:pt>
                <c:pt idx="10">
                  <c:v>2030</c:v>
                </c:pt>
                <c:pt idx="11">
                  <c:v>2050</c:v>
                </c:pt>
                <c:pt idx="12">
                  <c:v>2030</c:v>
                </c:pt>
                <c:pt idx="13">
                  <c:v>2098</c:v>
                </c:pt>
                <c:pt idx="14">
                  <c:v>2030</c:v>
                </c:pt>
                <c:pt idx="15">
                  <c:v>2023</c:v>
                </c:pt>
                <c:pt idx="16">
                  <c:v>2010</c:v>
                </c:pt>
                <c:pt idx="17">
                  <c:v>2022</c:v>
                </c:pt>
                <c:pt idx="18">
                  <c:v>2056</c:v>
                </c:pt>
                <c:pt idx="19">
                  <c:v>1998</c:v>
                </c:pt>
                <c:pt idx="20">
                  <c:v>2110</c:v>
                </c:pt>
                <c:pt idx="21">
                  <c:v>2045</c:v>
                </c:pt>
                <c:pt idx="22">
                  <c:v>2123</c:v>
                </c:pt>
                <c:pt idx="23">
                  <c:v>2015</c:v>
                </c:pt>
                <c:pt idx="24">
                  <c:v>1997</c:v>
                </c:pt>
                <c:pt idx="25">
                  <c:v>1935</c:v>
                </c:pt>
                <c:pt idx="26">
                  <c:v>1998</c:v>
                </c:pt>
                <c:pt idx="27">
                  <c:v>1959</c:v>
                </c:pt>
                <c:pt idx="28">
                  <c:v>2056</c:v>
                </c:pt>
                <c:pt idx="29">
                  <c:v>2134</c:v>
                </c:pt>
                <c:pt idx="30">
                  <c:v>2034</c:v>
                </c:pt>
                <c:pt idx="31">
                  <c:v>2005</c:v>
                </c:pt>
                <c:pt idx="32">
                  <c:v>1989</c:v>
                </c:pt>
                <c:pt idx="33">
                  <c:v>1993</c:v>
                </c:pt>
                <c:pt idx="34">
                  <c:v>2050</c:v>
                </c:pt>
                <c:pt idx="35">
                  <c:v>2098</c:v>
                </c:pt>
                <c:pt idx="36">
                  <c:v>2000</c:v>
                </c:pt>
                <c:pt idx="37">
                  <c:v>2002</c:v>
                </c:pt>
                <c:pt idx="38">
                  <c:v>2007</c:v>
                </c:pt>
                <c:pt idx="39">
                  <c:v>2025</c:v>
                </c:pt>
                <c:pt idx="40">
                  <c:v>1998</c:v>
                </c:pt>
                <c:pt idx="41">
                  <c:v>2028</c:v>
                </c:pt>
                <c:pt idx="42">
                  <c:v>2050</c:v>
                </c:pt>
                <c:pt idx="43">
                  <c:v>2150</c:v>
                </c:pt>
                <c:pt idx="44">
                  <c:v>1994</c:v>
                </c:pt>
                <c:pt idx="45">
                  <c:v>2038</c:v>
                </c:pt>
                <c:pt idx="46">
                  <c:v>2015</c:v>
                </c:pt>
                <c:pt idx="47">
                  <c:v>1998</c:v>
                </c:pt>
                <c:pt idx="48">
                  <c:v>2023</c:v>
                </c:pt>
                <c:pt idx="49">
                  <c:v>2019</c:v>
                </c:pt>
                <c:pt idx="50">
                  <c:v>2138</c:v>
                </c:pt>
                <c:pt idx="51">
                  <c:v>2172</c:v>
                </c:pt>
                <c:pt idx="52">
                  <c:v>1990</c:v>
                </c:pt>
                <c:pt idx="53">
                  <c:v>2040</c:v>
                </c:pt>
                <c:pt idx="54">
                  <c:v>2022</c:v>
                </c:pt>
                <c:pt idx="55">
                  <c:v>2204</c:v>
                </c:pt>
                <c:pt idx="56">
                  <c:v>2198</c:v>
                </c:pt>
                <c:pt idx="57">
                  <c:v>2115</c:v>
                </c:pt>
                <c:pt idx="58">
                  <c:v>2032</c:v>
                </c:pt>
                <c:pt idx="59">
                  <c:v>2040</c:v>
                </c:pt>
                <c:pt idx="60">
                  <c:v>2012</c:v>
                </c:pt>
              </c:numCache>
            </c:numRef>
          </c:yVal>
          <c:smooth val="0"/>
        </c:ser>
        <c:ser>
          <c:idx val="1"/>
          <c:order val="1"/>
          <c:tx>
            <c:v>MEDIA</c:v>
          </c:tx>
          <c:marker>
            <c:symbol val="none"/>
          </c:marker>
          <c:yVal>
            <c:numRef>
              <c:f>'PROYECCION DEL PETROLEO'!$I$4:$I$64</c:f>
              <c:numCache>
                <c:formatCode>_-* #,##0_-;\-* #,##0_-;_-* "-"??_-;_-@_-</c:formatCode>
                <c:ptCount val="61"/>
                <c:pt idx="0">
                  <c:v>2047.9721678126327</c:v>
                </c:pt>
                <c:pt idx="1">
                  <c:v>2047.9721678126327</c:v>
                </c:pt>
                <c:pt idx="2">
                  <c:v>2047.9721678126327</c:v>
                </c:pt>
                <c:pt idx="3">
                  <c:v>2047.9721678126327</c:v>
                </c:pt>
                <c:pt idx="4">
                  <c:v>2047.9721678126327</c:v>
                </c:pt>
                <c:pt idx="5">
                  <c:v>2047.9721678126327</c:v>
                </c:pt>
                <c:pt idx="6">
                  <c:v>2047.9721678126327</c:v>
                </c:pt>
                <c:pt idx="7">
                  <c:v>2047.9721678126327</c:v>
                </c:pt>
                <c:pt idx="8">
                  <c:v>2047.9721678126327</c:v>
                </c:pt>
                <c:pt idx="9">
                  <c:v>2047.9721678126327</c:v>
                </c:pt>
                <c:pt idx="10">
                  <c:v>2047.9721678126327</c:v>
                </c:pt>
                <c:pt idx="11">
                  <c:v>2047.9721678126327</c:v>
                </c:pt>
                <c:pt idx="12">
                  <c:v>2047.9721678126327</c:v>
                </c:pt>
                <c:pt idx="13">
                  <c:v>2047.9721678126327</c:v>
                </c:pt>
                <c:pt idx="14">
                  <c:v>2047.9721678126327</c:v>
                </c:pt>
                <c:pt idx="15">
                  <c:v>2047.9721678126327</c:v>
                </c:pt>
                <c:pt idx="16">
                  <c:v>2047.9721678126327</c:v>
                </c:pt>
                <c:pt idx="17">
                  <c:v>2047.9721678126327</c:v>
                </c:pt>
                <c:pt idx="18">
                  <c:v>2047.9721678126327</c:v>
                </c:pt>
                <c:pt idx="19">
                  <c:v>2047.9721678126327</c:v>
                </c:pt>
                <c:pt idx="20">
                  <c:v>2047.9721678126327</c:v>
                </c:pt>
                <c:pt idx="21">
                  <c:v>2047.9721678126327</c:v>
                </c:pt>
                <c:pt idx="22">
                  <c:v>2047.9721678126327</c:v>
                </c:pt>
                <c:pt idx="23">
                  <c:v>2047.9721678126327</c:v>
                </c:pt>
                <c:pt idx="24">
                  <c:v>2047.9721678126327</c:v>
                </c:pt>
                <c:pt idx="25">
                  <c:v>2047.9721678126327</c:v>
                </c:pt>
                <c:pt idx="26">
                  <c:v>2047.9721678126327</c:v>
                </c:pt>
                <c:pt idx="27">
                  <c:v>2047.9721678126327</c:v>
                </c:pt>
                <c:pt idx="28">
                  <c:v>2047.9721678126327</c:v>
                </c:pt>
                <c:pt idx="29">
                  <c:v>2047.9721678126327</c:v>
                </c:pt>
                <c:pt idx="30">
                  <c:v>2047.9721678126327</c:v>
                </c:pt>
                <c:pt idx="31">
                  <c:v>2047.9721678126327</c:v>
                </c:pt>
                <c:pt idx="32">
                  <c:v>2047.9721678126327</c:v>
                </c:pt>
                <c:pt idx="33">
                  <c:v>2047.9721678126327</c:v>
                </c:pt>
                <c:pt idx="34">
                  <c:v>2047.9721678126327</c:v>
                </c:pt>
                <c:pt idx="35">
                  <c:v>2047.9721678126327</c:v>
                </c:pt>
                <c:pt idx="36">
                  <c:v>2047.9721678126327</c:v>
                </c:pt>
                <c:pt idx="37">
                  <c:v>2047.9721678126327</c:v>
                </c:pt>
                <c:pt idx="38">
                  <c:v>2047.9721678126327</c:v>
                </c:pt>
                <c:pt idx="39">
                  <c:v>2047.9721678126327</c:v>
                </c:pt>
                <c:pt idx="40">
                  <c:v>2047.9721678126327</c:v>
                </c:pt>
                <c:pt idx="41">
                  <c:v>2047.9721678126327</c:v>
                </c:pt>
                <c:pt idx="42">
                  <c:v>2047.9721678126327</c:v>
                </c:pt>
                <c:pt idx="43">
                  <c:v>2047.9721678126327</c:v>
                </c:pt>
                <c:pt idx="44">
                  <c:v>2047.9721678126327</c:v>
                </c:pt>
                <c:pt idx="45">
                  <c:v>2047.9721678126327</c:v>
                </c:pt>
                <c:pt idx="46">
                  <c:v>2047.9721678126327</c:v>
                </c:pt>
                <c:pt idx="47">
                  <c:v>2047.9721678126327</c:v>
                </c:pt>
                <c:pt idx="48">
                  <c:v>2047.9721678126327</c:v>
                </c:pt>
                <c:pt idx="49">
                  <c:v>2047.9721678126327</c:v>
                </c:pt>
                <c:pt idx="50">
                  <c:v>2047.9721678126327</c:v>
                </c:pt>
                <c:pt idx="51">
                  <c:v>2047.9721678126327</c:v>
                </c:pt>
                <c:pt idx="52">
                  <c:v>2047.9721678126327</c:v>
                </c:pt>
                <c:pt idx="53">
                  <c:v>2047.9721678126327</c:v>
                </c:pt>
                <c:pt idx="54">
                  <c:v>2047.9721678126327</c:v>
                </c:pt>
                <c:pt idx="55">
                  <c:v>2047.9721678126327</c:v>
                </c:pt>
                <c:pt idx="56">
                  <c:v>2047.9721678126327</c:v>
                </c:pt>
                <c:pt idx="57">
                  <c:v>2047.9721678126327</c:v>
                </c:pt>
                <c:pt idx="58">
                  <c:v>2047.9721678126327</c:v>
                </c:pt>
                <c:pt idx="59">
                  <c:v>2047.9721678126327</c:v>
                </c:pt>
                <c:pt idx="60">
                  <c:v>2047.9721678126327</c:v>
                </c:pt>
              </c:numCache>
            </c:numRef>
          </c:yVal>
          <c:smooth val="0"/>
        </c:ser>
        <c:ser>
          <c:idx val="2"/>
          <c:order val="2"/>
          <c:tx>
            <c:v>MEDIANA</c:v>
          </c:tx>
          <c:marker>
            <c:symbol val="none"/>
          </c:marker>
          <c:yVal>
            <c:numRef>
              <c:f>'PROYECCION DEL PETROLEO'!$J$4:$J$64</c:f>
              <c:numCache>
                <c:formatCode>_-* #,##0_-;\-* #,##0_-;_-* "-"??_-;_-@_-</c:formatCode>
                <c:ptCount val="61"/>
                <c:pt idx="0">
                  <c:v>2034</c:v>
                </c:pt>
                <c:pt idx="1">
                  <c:v>2034</c:v>
                </c:pt>
                <c:pt idx="2">
                  <c:v>2034</c:v>
                </c:pt>
                <c:pt idx="3">
                  <c:v>2034</c:v>
                </c:pt>
                <c:pt idx="4">
                  <c:v>2034</c:v>
                </c:pt>
                <c:pt idx="5">
                  <c:v>2034</c:v>
                </c:pt>
                <c:pt idx="6">
                  <c:v>2034</c:v>
                </c:pt>
                <c:pt idx="7">
                  <c:v>2034</c:v>
                </c:pt>
                <c:pt idx="8">
                  <c:v>2034</c:v>
                </c:pt>
                <c:pt idx="9">
                  <c:v>2034</c:v>
                </c:pt>
                <c:pt idx="10">
                  <c:v>2034</c:v>
                </c:pt>
                <c:pt idx="11">
                  <c:v>2034</c:v>
                </c:pt>
                <c:pt idx="12">
                  <c:v>2034</c:v>
                </c:pt>
                <c:pt idx="13">
                  <c:v>2034</c:v>
                </c:pt>
                <c:pt idx="14">
                  <c:v>2034</c:v>
                </c:pt>
                <c:pt idx="15">
                  <c:v>2034</c:v>
                </c:pt>
                <c:pt idx="16">
                  <c:v>2034</c:v>
                </c:pt>
                <c:pt idx="17">
                  <c:v>2034</c:v>
                </c:pt>
                <c:pt idx="18">
                  <c:v>2034</c:v>
                </c:pt>
                <c:pt idx="19">
                  <c:v>2034</c:v>
                </c:pt>
                <c:pt idx="20">
                  <c:v>2034</c:v>
                </c:pt>
                <c:pt idx="21">
                  <c:v>2034</c:v>
                </c:pt>
                <c:pt idx="22">
                  <c:v>2034</c:v>
                </c:pt>
                <c:pt idx="23">
                  <c:v>2034</c:v>
                </c:pt>
                <c:pt idx="24">
                  <c:v>2034</c:v>
                </c:pt>
                <c:pt idx="25">
                  <c:v>2034</c:v>
                </c:pt>
                <c:pt idx="26">
                  <c:v>2034</c:v>
                </c:pt>
                <c:pt idx="27">
                  <c:v>2034</c:v>
                </c:pt>
                <c:pt idx="28">
                  <c:v>2034</c:v>
                </c:pt>
                <c:pt idx="29">
                  <c:v>2034</c:v>
                </c:pt>
                <c:pt idx="30">
                  <c:v>2034</c:v>
                </c:pt>
                <c:pt idx="31">
                  <c:v>2034</c:v>
                </c:pt>
                <c:pt idx="32">
                  <c:v>2034</c:v>
                </c:pt>
                <c:pt idx="33">
                  <c:v>2034</c:v>
                </c:pt>
                <c:pt idx="34">
                  <c:v>2034</c:v>
                </c:pt>
                <c:pt idx="35">
                  <c:v>2034</c:v>
                </c:pt>
                <c:pt idx="36">
                  <c:v>2034</c:v>
                </c:pt>
                <c:pt idx="37">
                  <c:v>2034</c:v>
                </c:pt>
                <c:pt idx="38">
                  <c:v>2034</c:v>
                </c:pt>
                <c:pt idx="39">
                  <c:v>2034</c:v>
                </c:pt>
                <c:pt idx="40">
                  <c:v>2034</c:v>
                </c:pt>
                <c:pt idx="41">
                  <c:v>2034</c:v>
                </c:pt>
                <c:pt idx="42">
                  <c:v>2034</c:v>
                </c:pt>
                <c:pt idx="43">
                  <c:v>2034</c:v>
                </c:pt>
                <c:pt idx="44">
                  <c:v>2034</c:v>
                </c:pt>
                <c:pt idx="45">
                  <c:v>2034</c:v>
                </c:pt>
                <c:pt idx="46">
                  <c:v>2034</c:v>
                </c:pt>
                <c:pt idx="47">
                  <c:v>2034</c:v>
                </c:pt>
                <c:pt idx="48">
                  <c:v>2034</c:v>
                </c:pt>
                <c:pt idx="49">
                  <c:v>2034</c:v>
                </c:pt>
                <c:pt idx="50">
                  <c:v>2034</c:v>
                </c:pt>
                <c:pt idx="51">
                  <c:v>2034</c:v>
                </c:pt>
                <c:pt idx="52">
                  <c:v>2034</c:v>
                </c:pt>
                <c:pt idx="53">
                  <c:v>2034</c:v>
                </c:pt>
                <c:pt idx="54">
                  <c:v>2034</c:v>
                </c:pt>
                <c:pt idx="55">
                  <c:v>2034</c:v>
                </c:pt>
                <c:pt idx="56">
                  <c:v>2034</c:v>
                </c:pt>
                <c:pt idx="57">
                  <c:v>2034</c:v>
                </c:pt>
                <c:pt idx="58">
                  <c:v>2034</c:v>
                </c:pt>
                <c:pt idx="59">
                  <c:v>2034</c:v>
                </c:pt>
                <c:pt idx="60">
                  <c:v>2034</c:v>
                </c:pt>
              </c:numCache>
            </c:numRef>
          </c:yVal>
          <c:smooth val="0"/>
        </c:ser>
        <c:ser>
          <c:idx val="3"/>
          <c:order val="3"/>
          <c:tx>
            <c:v>DESVIACION TIPICA</c:v>
          </c:tx>
          <c:marker>
            <c:symbol val="none"/>
          </c:marker>
          <c:yVal>
            <c:numRef>
              <c:f>'PROYECCION DEL PETROLEO'!$K$4:$K$64</c:f>
              <c:numCache>
                <c:formatCode>_-* #,##0_-;\-* #,##0_-;_-* "-"??_-;_-@_-</c:formatCode>
                <c:ptCount val="61"/>
                <c:pt idx="0">
                  <c:v>58.646977244276727</c:v>
                </c:pt>
                <c:pt idx="1">
                  <c:v>58.646977244276727</c:v>
                </c:pt>
                <c:pt idx="2">
                  <c:v>58.646977244276727</c:v>
                </c:pt>
                <c:pt idx="3">
                  <c:v>58.646977244276727</c:v>
                </c:pt>
                <c:pt idx="4">
                  <c:v>58.646977244276727</c:v>
                </c:pt>
                <c:pt idx="5">
                  <c:v>58.646977244276727</c:v>
                </c:pt>
                <c:pt idx="6">
                  <c:v>58.646977244276727</c:v>
                </c:pt>
                <c:pt idx="7">
                  <c:v>58.646977244276727</c:v>
                </c:pt>
                <c:pt idx="8">
                  <c:v>58.646977244276727</c:v>
                </c:pt>
                <c:pt idx="9">
                  <c:v>58.646977244276727</c:v>
                </c:pt>
                <c:pt idx="10">
                  <c:v>58.646977244276727</c:v>
                </c:pt>
                <c:pt idx="11">
                  <c:v>58.646977244276727</c:v>
                </c:pt>
                <c:pt idx="12">
                  <c:v>58.646977244276727</c:v>
                </c:pt>
                <c:pt idx="13">
                  <c:v>58.646977244276727</c:v>
                </c:pt>
                <c:pt idx="14">
                  <c:v>58.646977244276727</c:v>
                </c:pt>
                <c:pt idx="15">
                  <c:v>58.646977244276727</c:v>
                </c:pt>
                <c:pt idx="16">
                  <c:v>58.646977244276727</c:v>
                </c:pt>
                <c:pt idx="17">
                  <c:v>58.646977244276727</c:v>
                </c:pt>
                <c:pt idx="18">
                  <c:v>58.646977244276727</c:v>
                </c:pt>
                <c:pt idx="19">
                  <c:v>58.646977244276727</c:v>
                </c:pt>
                <c:pt idx="20">
                  <c:v>58.646977244276727</c:v>
                </c:pt>
                <c:pt idx="21">
                  <c:v>58.646977244276727</c:v>
                </c:pt>
                <c:pt idx="22">
                  <c:v>58.646977244276727</c:v>
                </c:pt>
                <c:pt idx="23">
                  <c:v>58.646977244276727</c:v>
                </c:pt>
                <c:pt idx="24">
                  <c:v>58.646977244276727</c:v>
                </c:pt>
                <c:pt idx="25">
                  <c:v>58.646977244276727</c:v>
                </c:pt>
                <c:pt idx="26">
                  <c:v>58.646977244276727</c:v>
                </c:pt>
                <c:pt idx="27">
                  <c:v>58.646977244276727</c:v>
                </c:pt>
                <c:pt idx="28">
                  <c:v>58.646977244276727</c:v>
                </c:pt>
                <c:pt idx="29">
                  <c:v>58.646977244276727</c:v>
                </c:pt>
                <c:pt idx="30">
                  <c:v>58.646977244276727</c:v>
                </c:pt>
                <c:pt idx="31">
                  <c:v>58.646977244276727</c:v>
                </c:pt>
                <c:pt idx="32">
                  <c:v>58.646977244276727</c:v>
                </c:pt>
                <c:pt idx="33">
                  <c:v>58.646977244276727</c:v>
                </c:pt>
                <c:pt idx="34">
                  <c:v>58.646977244276727</c:v>
                </c:pt>
                <c:pt idx="35">
                  <c:v>58.646977244276727</c:v>
                </c:pt>
                <c:pt idx="36">
                  <c:v>58.646977244276727</c:v>
                </c:pt>
                <c:pt idx="37">
                  <c:v>58.646977244276727</c:v>
                </c:pt>
                <c:pt idx="38">
                  <c:v>58.646977244276727</c:v>
                </c:pt>
                <c:pt idx="39">
                  <c:v>58.646977244276727</c:v>
                </c:pt>
                <c:pt idx="40">
                  <c:v>58.646977244276727</c:v>
                </c:pt>
                <c:pt idx="41">
                  <c:v>58.646977244276727</c:v>
                </c:pt>
                <c:pt idx="42">
                  <c:v>58.646977244276727</c:v>
                </c:pt>
                <c:pt idx="43">
                  <c:v>58.646977244276727</c:v>
                </c:pt>
                <c:pt idx="44">
                  <c:v>58.646977244276727</c:v>
                </c:pt>
                <c:pt idx="45">
                  <c:v>58.646977244276727</c:v>
                </c:pt>
                <c:pt idx="46">
                  <c:v>58.646977244276727</c:v>
                </c:pt>
                <c:pt idx="47">
                  <c:v>58.646977244276727</c:v>
                </c:pt>
                <c:pt idx="48">
                  <c:v>58.646977244276727</c:v>
                </c:pt>
                <c:pt idx="49">
                  <c:v>58.646977244276727</c:v>
                </c:pt>
                <c:pt idx="50">
                  <c:v>58.646977244276727</c:v>
                </c:pt>
                <c:pt idx="51">
                  <c:v>58.646977244276727</c:v>
                </c:pt>
                <c:pt idx="52">
                  <c:v>58.646977244276727</c:v>
                </c:pt>
                <c:pt idx="53">
                  <c:v>58.646977244276727</c:v>
                </c:pt>
                <c:pt idx="54">
                  <c:v>58.646977244276727</c:v>
                </c:pt>
                <c:pt idx="55">
                  <c:v>58.646977244276727</c:v>
                </c:pt>
                <c:pt idx="56">
                  <c:v>58.646977244276727</c:v>
                </c:pt>
                <c:pt idx="57">
                  <c:v>58.646977244276727</c:v>
                </c:pt>
                <c:pt idx="58">
                  <c:v>58.646977244276727</c:v>
                </c:pt>
                <c:pt idx="59">
                  <c:v>58.646977244276727</c:v>
                </c:pt>
                <c:pt idx="60">
                  <c:v>58.646977244276727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40352"/>
        <c:axId val="86342272"/>
      </c:scatterChart>
      <c:valAx>
        <c:axId val="8634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DIAS DE PRODUCCION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6342272"/>
        <c:crosses val="autoZero"/>
        <c:crossBetween val="midCat"/>
      </c:valAx>
      <c:valAx>
        <c:axId val="86342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BARRILES/PRODUCCION DIARIA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none"/>
        <c:minorTickMark val="none"/>
        <c:tickLblPos val="nextTo"/>
        <c:crossAx val="86340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PROYECCION DE LA EXPLORACION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PROYECCION</c:v>
          </c:tx>
          <c:marker>
            <c:symbol val="none"/>
          </c:marker>
          <c:trendline>
            <c:trendlineType val="linear"/>
            <c:dispRSqr val="0"/>
            <c:dispEq val="0"/>
          </c:trendline>
          <c:yVal>
            <c:numRef>
              <c:f>'PROYECCION DEL PETROLEO'!$E$4:$E$64</c:f>
              <c:numCache>
                <c:formatCode>_-* #,##0_-;\-* #,##0_-;_-* "-"??_-;_-@_-</c:formatCode>
                <c:ptCount val="61"/>
                <c:pt idx="0">
                  <c:v>2035</c:v>
                </c:pt>
                <c:pt idx="1">
                  <c:v>2087</c:v>
                </c:pt>
                <c:pt idx="2">
                  <c:v>2074</c:v>
                </c:pt>
                <c:pt idx="3">
                  <c:v>2069</c:v>
                </c:pt>
                <c:pt idx="4">
                  <c:v>2053</c:v>
                </c:pt>
                <c:pt idx="5">
                  <c:v>2036</c:v>
                </c:pt>
                <c:pt idx="6">
                  <c:v>2056</c:v>
                </c:pt>
                <c:pt idx="7">
                  <c:v>2196.8000000000002</c:v>
                </c:pt>
                <c:pt idx="8">
                  <c:v>2137.3000000000002</c:v>
                </c:pt>
                <c:pt idx="9">
                  <c:v>2082.3000000000002</c:v>
                </c:pt>
                <c:pt idx="10">
                  <c:v>2030</c:v>
                </c:pt>
                <c:pt idx="11">
                  <c:v>2050</c:v>
                </c:pt>
                <c:pt idx="12">
                  <c:v>2030</c:v>
                </c:pt>
                <c:pt idx="13">
                  <c:v>2098</c:v>
                </c:pt>
                <c:pt idx="14">
                  <c:v>2030</c:v>
                </c:pt>
                <c:pt idx="15">
                  <c:v>2023</c:v>
                </c:pt>
                <c:pt idx="16">
                  <c:v>2010</c:v>
                </c:pt>
                <c:pt idx="17">
                  <c:v>2022</c:v>
                </c:pt>
                <c:pt idx="18">
                  <c:v>2056</c:v>
                </c:pt>
                <c:pt idx="19">
                  <c:v>1998</c:v>
                </c:pt>
                <c:pt idx="20">
                  <c:v>2110</c:v>
                </c:pt>
                <c:pt idx="21">
                  <c:v>2045</c:v>
                </c:pt>
                <c:pt idx="22">
                  <c:v>2123</c:v>
                </c:pt>
                <c:pt idx="23">
                  <c:v>2015</c:v>
                </c:pt>
                <c:pt idx="24">
                  <c:v>1997</c:v>
                </c:pt>
                <c:pt idx="25">
                  <c:v>1935</c:v>
                </c:pt>
                <c:pt idx="26">
                  <c:v>1998</c:v>
                </c:pt>
                <c:pt idx="27">
                  <c:v>1959</c:v>
                </c:pt>
                <c:pt idx="28">
                  <c:v>2056</c:v>
                </c:pt>
                <c:pt idx="29">
                  <c:v>2134</c:v>
                </c:pt>
                <c:pt idx="30">
                  <c:v>2034</c:v>
                </c:pt>
                <c:pt idx="31">
                  <c:v>2005</c:v>
                </c:pt>
                <c:pt idx="32">
                  <c:v>1989</c:v>
                </c:pt>
                <c:pt idx="33">
                  <c:v>1993</c:v>
                </c:pt>
                <c:pt idx="34">
                  <c:v>2050</c:v>
                </c:pt>
                <c:pt idx="35">
                  <c:v>2098</c:v>
                </c:pt>
                <c:pt idx="36">
                  <c:v>2000</c:v>
                </c:pt>
                <c:pt idx="37">
                  <c:v>2002</c:v>
                </c:pt>
                <c:pt idx="38">
                  <c:v>2007</c:v>
                </c:pt>
                <c:pt idx="39">
                  <c:v>2025</c:v>
                </c:pt>
                <c:pt idx="40">
                  <c:v>1998</c:v>
                </c:pt>
                <c:pt idx="41">
                  <c:v>2028</c:v>
                </c:pt>
                <c:pt idx="42">
                  <c:v>2050</c:v>
                </c:pt>
                <c:pt idx="43">
                  <c:v>2150</c:v>
                </c:pt>
                <c:pt idx="44">
                  <c:v>1994</c:v>
                </c:pt>
                <c:pt idx="45">
                  <c:v>2038</c:v>
                </c:pt>
                <c:pt idx="46">
                  <c:v>2015</c:v>
                </c:pt>
                <c:pt idx="47">
                  <c:v>1998</c:v>
                </c:pt>
                <c:pt idx="48">
                  <c:v>2023</c:v>
                </c:pt>
                <c:pt idx="49">
                  <c:v>2019</c:v>
                </c:pt>
                <c:pt idx="50">
                  <c:v>2138</c:v>
                </c:pt>
                <c:pt idx="51">
                  <c:v>2172</c:v>
                </c:pt>
                <c:pt idx="52">
                  <c:v>1990</c:v>
                </c:pt>
                <c:pt idx="53">
                  <c:v>2040</c:v>
                </c:pt>
                <c:pt idx="54">
                  <c:v>2022</c:v>
                </c:pt>
                <c:pt idx="55">
                  <c:v>2204</c:v>
                </c:pt>
                <c:pt idx="56">
                  <c:v>2198</c:v>
                </c:pt>
                <c:pt idx="57">
                  <c:v>2115</c:v>
                </c:pt>
                <c:pt idx="58">
                  <c:v>2032</c:v>
                </c:pt>
                <c:pt idx="59">
                  <c:v>2040</c:v>
                </c:pt>
                <c:pt idx="60">
                  <c:v>2012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12320"/>
        <c:axId val="86714240"/>
      </c:scatterChart>
      <c:valAx>
        <c:axId val="8671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DIAS</a:t>
                </a:r>
                <a:r>
                  <a:rPr lang="es-MX" baseline="0"/>
                  <a:t> DE LA MUESTRA</a:t>
                </a:r>
                <a:endParaRPr lang="es-MX"/>
              </a:p>
            </c:rich>
          </c:tx>
          <c:layout/>
          <c:overlay val="0"/>
        </c:title>
        <c:majorTickMark val="none"/>
        <c:minorTickMark val="none"/>
        <c:tickLblPos val="nextTo"/>
        <c:crossAx val="86714240"/>
        <c:crosses val="autoZero"/>
        <c:crossBetween val="midCat"/>
      </c:valAx>
      <c:valAx>
        <c:axId val="86714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EXTRACCION</a:t>
                </a:r>
                <a:r>
                  <a:rPr lang="es-MX" baseline="0"/>
                  <a:t> DIARIA</a:t>
                </a:r>
                <a:endParaRPr lang="es-MX"/>
              </a:p>
            </c:rich>
          </c:tx>
          <c:layout/>
          <c:overlay val="0"/>
        </c:title>
        <c:numFmt formatCode="_-* #,##0_-;\-* #,##0_-;_-* &quot;-&quot;??_-;_-@_-" sourceLinked="1"/>
        <c:majorTickMark val="none"/>
        <c:minorTickMark val="none"/>
        <c:tickLblPos val="nextTo"/>
        <c:crossAx val="86712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66</xdr:row>
      <xdr:rowOff>33337</xdr:rowOff>
    </xdr:from>
    <xdr:to>
      <xdr:col>10</xdr:col>
      <xdr:colOff>161925</xdr:colOff>
      <xdr:row>83</xdr:row>
      <xdr:rowOff>171450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704850</xdr:colOff>
      <xdr:row>66</xdr:row>
      <xdr:rowOff>42862</xdr:rowOff>
    </xdr:from>
    <xdr:to>
      <xdr:col>16</xdr:col>
      <xdr:colOff>704850</xdr:colOff>
      <xdr:row>83</xdr:row>
      <xdr:rowOff>123825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topLeftCell="A64" workbookViewId="0">
      <selection activeCell="E34" sqref="E34"/>
    </sheetView>
  </sheetViews>
  <sheetFormatPr baseColWidth="10" defaultRowHeight="15" x14ac:dyDescent="0.25"/>
  <cols>
    <col min="4" max="4" width="13.7109375" customWidth="1"/>
    <col min="5" max="5" width="11.42578125" style="1"/>
    <col min="9" max="10" width="11.42578125" style="1"/>
  </cols>
  <sheetData>
    <row r="1" spans="1:15" ht="15.75" thickBot="1" x14ac:dyDescent="0.3"/>
    <row r="2" spans="1:15" ht="23.25" x14ac:dyDescent="0.35">
      <c r="A2" s="22" t="s">
        <v>10</v>
      </c>
      <c r="B2" s="23"/>
      <c r="C2" s="23"/>
      <c r="D2" s="23"/>
      <c r="E2" s="23"/>
      <c r="F2" s="23"/>
      <c r="G2" s="23"/>
      <c r="H2" s="24"/>
      <c r="I2" s="19" t="s">
        <v>22</v>
      </c>
      <c r="J2" s="20"/>
      <c r="K2" s="20"/>
      <c r="L2" s="20"/>
      <c r="M2" s="20"/>
      <c r="N2" s="20"/>
      <c r="O2" s="21"/>
    </row>
    <row r="3" spans="1:15" ht="51" x14ac:dyDescent="0.25">
      <c r="A3" s="8" t="s">
        <v>2</v>
      </c>
      <c r="B3" s="8" t="s">
        <v>3</v>
      </c>
      <c r="C3" s="8" t="s">
        <v>4</v>
      </c>
      <c r="D3" s="8" t="s">
        <v>5</v>
      </c>
      <c r="E3" s="9" t="s">
        <v>1</v>
      </c>
      <c r="F3" s="8" t="s">
        <v>6</v>
      </c>
      <c r="G3" s="8" t="s">
        <v>7</v>
      </c>
      <c r="H3" s="8" t="s">
        <v>8</v>
      </c>
      <c r="I3" s="14" t="s">
        <v>12</v>
      </c>
      <c r="J3" s="14" t="s">
        <v>15</v>
      </c>
      <c r="K3" s="13" t="s">
        <v>17</v>
      </c>
      <c r="L3" s="13" t="s">
        <v>18</v>
      </c>
      <c r="M3" s="13" t="s">
        <v>19</v>
      </c>
      <c r="N3" s="13" t="s">
        <v>20</v>
      </c>
      <c r="O3" s="13" t="s">
        <v>21</v>
      </c>
    </row>
    <row r="4" spans="1:15" x14ac:dyDescent="0.25">
      <c r="A4" s="5">
        <v>41030</v>
      </c>
      <c r="B4" s="3" t="s">
        <v>9</v>
      </c>
      <c r="C4" s="6">
        <v>1</v>
      </c>
      <c r="D4" s="3" t="s">
        <v>0</v>
      </c>
      <c r="E4" s="4">
        <v>2035</v>
      </c>
      <c r="F4" s="4">
        <v>7686</v>
      </c>
      <c r="G4" s="4">
        <v>440.32</v>
      </c>
      <c r="H4" s="7">
        <f>SUM(E4:G4)</f>
        <v>10161.32</v>
      </c>
      <c r="I4" s="4">
        <f>+$B$68</f>
        <v>2047.9721678126327</v>
      </c>
      <c r="J4" s="4">
        <f>+$B$69</f>
        <v>2034</v>
      </c>
      <c r="K4" s="7">
        <f>+$B$70</f>
        <v>58.646977244276727</v>
      </c>
      <c r="L4" s="7">
        <f>+I4+K4</f>
        <v>2106.6191450569095</v>
      </c>
      <c r="M4" s="7">
        <f>+I4-K4</f>
        <v>1989.325190568356</v>
      </c>
      <c r="N4" s="7">
        <f>+L4-E4</f>
        <v>71.619145056909474</v>
      </c>
      <c r="O4" s="7">
        <f>+M4-E4</f>
        <v>-45.674809431644007</v>
      </c>
    </row>
    <row r="5" spans="1:15" x14ac:dyDescent="0.25">
      <c r="A5" s="5">
        <v>41031</v>
      </c>
      <c r="B5" s="3" t="s">
        <v>9</v>
      </c>
      <c r="C5" s="6">
        <v>1</v>
      </c>
      <c r="D5" s="3" t="s">
        <v>0</v>
      </c>
      <c r="E5" s="4">
        <v>2087</v>
      </c>
      <c r="F5" s="4">
        <v>7701.07</v>
      </c>
      <c r="G5" s="4">
        <v>441.7</v>
      </c>
      <c r="H5" s="7">
        <f t="shared" ref="H5:H64" si="0">SUM(E5:G5)</f>
        <v>10229.77</v>
      </c>
      <c r="I5" s="4">
        <f t="shared" ref="I5:I64" si="1">+$B$68</f>
        <v>2047.9721678126327</v>
      </c>
      <c r="J5" s="4">
        <f t="shared" ref="J5:J64" si="2">+$B$69</f>
        <v>2034</v>
      </c>
      <c r="K5" s="7">
        <f t="shared" ref="K5:K64" si="3">+$B$70</f>
        <v>58.646977244276727</v>
      </c>
      <c r="L5" s="7">
        <f t="shared" ref="L5:L64" si="4">+I5+K5</f>
        <v>2106.6191450569095</v>
      </c>
      <c r="M5" s="7">
        <f t="shared" ref="M5:M64" si="5">+I5-K5</f>
        <v>1989.325190568356</v>
      </c>
      <c r="N5" s="7">
        <f t="shared" ref="N5:N64" si="6">+L5-E5</f>
        <v>19.619145056909474</v>
      </c>
      <c r="O5" s="7">
        <f t="shared" ref="O5:O64" si="7">+M5-E5</f>
        <v>-97.674809431644007</v>
      </c>
    </row>
    <row r="6" spans="1:15" x14ac:dyDescent="0.25">
      <c r="A6" s="5">
        <v>41032</v>
      </c>
      <c r="B6" s="3" t="s">
        <v>9</v>
      </c>
      <c r="C6" s="6">
        <v>1</v>
      </c>
      <c r="D6" s="3" t="s">
        <v>0</v>
      </c>
      <c r="E6" s="4">
        <v>2074</v>
      </c>
      <c r="F6" s="4">
        <v>7677.91</v>
      </c>
      <c r="G6" s="4">
        <v>442.03</v>
      </c>
      <c r="H6" s="7">
        <f t="shared" si="0"/>
        <v>10193.94</v>
      </c>
      <c r="I6" s="4">
        <f t="shared" si="1"/>
        <v>2047.9721678126327</v>
      </c>
      <c r="J6" s="4">
        <f t="shared" si="2"/>
        <v>2034</v>
      </c>
      <c r="K6" s="7">
        <f t="shared" si="3"/>
        <v>58.646977244276727</v>
      </c>
      <c r="L6" s="7">
        <f t="shared" si="4"/>
        <v>2106.6191450569095</v>
      </c>
      <c r="M6" s="7">
        <f t="shared" si="5"/>
        <v>1989.325190568356</v>
      </c>
      <c r="N6" s="7">
        <f t="shared" si="6"/>
        <v>32.619145056909474</v>
      </c>
      <c r="O6" s="7">
        <f t="shared" si="7"/>
        <v>-84.674809431644007</v>
      </c>
    </row>
    <row r="7" spans="1:15" x14ac:dyDescent="0.25">
      <c r="A7" s="5">
        <v>41033</v>
      </c>
      <c r="B7" s="3" t="s">
        <v>9</v>
      </c>
      <c r="C7" s="6">
        <v>1</v>
      </c>
      <c r="D7" s="3" t="s">
        <v>0</v>
      </c>
      <c r="E7" s="4">
        <v>2069</v>
      </c>
      <c r="F7" s="4">
        <v>7673.86</v>
      </c>
      <c r="G7" s="4">
        <v>440.64</v>
      </c>
      <c r="H7" s="7">
        <f t="shared" si="0"/>
        <v>10183.5</v>
      </c>
      <c r="I7" s="4">
        <f t="shared" si="1"/>
        <v>2047.9721678126327</v>
      </c>
      <c r="J7" s="4">
        <f t="shared" si="2"/>
        <v>2034</v>
      </c>
      <c r="K7" s="7">
        <f t="shared" si="3"/>
        <v>58.646977244276727</v>
      </c>
      <c r="L7" s="7">
        <f t="shared" si="4"/>
        <v>2106.6191450569095</v>
      </c>
      <c r="M7" s="7">
        <f t="shared" si="5"/>
        <v>1989.325190568356</v>
      </c>
      <c r="N7" s="7">
        <f t="shared" si="6"/>
        <v>37.619145056909474</v>
      </c>
      <c r="O7" s="7">
        <f t="shared" si="7"/>
        <v>-79.674809431644007</v>
      </c>
    </row>
    <row r="8" spans="1:15" x14ac:dyDescent="0.25">
      <c r="A8" s="5">
        <v>41034</v>
      </c>
      <c r="B8" s="3" t="s">
        <v>9</v>
      </c>
      <c r="C8" s="6">
        <v>1</v>
      </c>
      <c r="D8" s="3" t="s">
        <v>0</v>
      </c>
      <c r="E8" s="4">
        <v>2053</v>
      </c>
      <c r="F8" s="4">
        <v>7657.17</v>
      </c>
      <c r="G8" s="4">
        <v>439.84</v>
      </c>
      <c r="H8" s="7">
        <f t="shared" si="0"/>
        <v>10150.01</v>
      </c>
      <c r="I8" s="4">
        <f t="shared" si="1"/>
        <v>2047.9721678126327</v>
      </c>
      <c r="J8" s="4">
        <f t="shared" si="2"/>
        <v>2034</v>
      </c>
      <c r="K8" s="7">
        <f t="shared" si="3"/>
        <v>58.646977244276727</v>
      </c>
      <c r="L8" s="7">
        <f t="shared" si="4"/>
        <v>2106.6191450569095</v>
      </c>
      <c r="M8" s="7">
        <f t="shared" si="5"/>
        <v>1989.325190568356</v>
      </c>
      <c r="N8" s="7">
        <f t="shared" si="6"/>
        <v>53.619145056909474</v>
      </c>
      <c r="O8" s="7">
        <f t="shared" si="7"/>
        <v>-63.674809431644007</v>
      </c>
    </row>
    <row r="9" spans="1:15" x14ac:dyDescent="0.25">
      <c r="A9" s="5">
        <v>41035</v>
      </c>
      <c r="B9" s="3" t="s">
        <v>9</v>
      </c>
      <c r="C9" s="6">
        <v>1</v>
      </c>
      <c r="D9" s="3" t="s">
        <v>0</v>
      </c>
      <c r="E9" s="4">
        <v>2036</v>
      </c>
      <c r="F9" s="4">
        <v>7746.99</v>
      </c>
      <c r="G9" s="4">
        <v>442.9</v>
      </c>
      <c r="H9" s="7">
        <f t="shared" si="0"/>
        <v>10225.89</v>
      </c>
      <c r="I9" s="4">
        <f t="shared" si="1"/>
        <v>2047.9721678126327</v>
      </c>
      <c r="J9" s="4">
        <f t="shared" si="2"/>
        <v>2034</v>
      </c>
      <c r="K9" s="7">
        <f t="shared" si="3"/>
        <v>58.646977244276727</v>
      </c>
      <c r="L9" s="7">
        <f t="shared" si="4"/>
        <v>2106.6191450569095</v>
      </c>
      <c r="M9" s="7">
        <f t="shared" si="5"/>
        <v>1989.325190568356</v>
      </c>
      <c r="N9" s="7">
        <f t="shared" si="6"/>
        <v>70.619145056909474</v>
      </c>
      <c r="O9" s="7">
        <f t="shared" si="7"/>
        <v>-46.674809431644007</v>
      </c>
    </row>
    <row r="10" spans="1:15" x14ac:dyDescent="0.25">
      <c r="A10" s="5">
        <v>41036</v>
      </c>
      <c r="B10" s="3" t="s">
        <v>9</v>
      </c>
      <c r="C10" s="6">
        <v>1</v>
      </c>
      <c r="D10" s="3" t="s">
        <v>0</v>
      </c>
      <c r="E10" s="4">
        <v>2056</v>
      </c>
      <c r="F10" s="4">
        <v>7760.73</v>
      </c>
      <c r="G10" s="4">
        <v>441.93</v>
      </c>
      <c r="H10" s="7">
        <f t="shared" si="0"/>
        <v>10258.66</v>
      </c>
      <c r="I10" s="4">
        <f t="shared" si="1"/>
        <v>2047.9721678126327</v>
      </c>
      <c r="J10" s="4">
        <f t="shared" si="2"/>
        <v>2034</v>
      </c>
      <c r="K10" s="7">
        <f t="shared" si="3"/>
        <v>58.646977244276727</v>
      </c>
      <c r="L10" s="7">
        <f t="shared" si="4"/>
        <v>2106.6191450569095</v>
      </c>
      <c r="M10" s="7">
        <f t="shared" si="5"/>
        <v>1989.325190568356</v>
      </c>
      <c r="N10" s="7">
        <f t="shared" si="6"/>
        <v>50.619145056909474</v>
      </c>
      <c r="O10" s="7">
        <f t="shared" si="7"/>
        <v>-66.674809431644007</v>
      </c>
    </row>
    <row r="11" spans="1:15" x14ac:dyDescent="0.25">
      <c r="A11" s="5">
        <v>41037</v>
      </c>
      <c r="B11" s="3" t="s">
        <v>9</v>
      </c>
      <c r="C11" s="6">
        <v>1</v>
      </c>
      <c r="D11" s="3" t="s">
        <v>0</v>
      </c>
      <c r="E11" s="4">
        <v>2196.8000000000002</v>
      </c>
      <c r="F11" s="4">
        <v>7857.12</v>
      </c>
      <c r="G11" s="4">
        <v>441.68</v>
      </c>
      <c r="H11" s="7">
        <f t="shared" si="0"/>
        <v>10495.6</v>
      </c>
      <c r="I11" s="4">
        <f t="shared" si="1"/>
        <v>2047.9721678126327</v>
      </c>
      <c r="J11" s="4">
        <f t="shared" si="2"/>
        <v>2034</v>
      </c>
      <c r="K11" s="7">
        <f t="shared" si="3"/>
        <v>58.646977244276727</v>
      </c>
      <c r="L11" s="7">
        <f t="shared" si="4"/>
        <v>2106.6191450569095</v>
      </c>
      <c r="M11" s="7">
        <f t="shared" si="5"/>
        <v>1989.325190568356</v>
      </c>
      <c r="N11" s="7">
        <f t="shared" si="6"/>
        <v>-90.180854943090708</v>
      </c>
      <c r="O11" s="7">
        <f t="shared" si="7"/>
        <v>-207.47480943164419</v>
      </c>
    </row>
    <row r="12" spans="1:15" x14ac:dyDescent="0.25">
      <c r="A12" s="5">
        <v>41038</v>
      </c>
      <c r="B12" s="3" t="s">
        <v>9</v>
      </c>
      <c r="C12" s="6">
        <v>1</v>
      </c>
      <c r="D12" s="3" t="s">
        <v>0</v>
      </c>
      <c r="E12" s="4">
        <v>2137.3000000000002</v>
      </c>
      <c r="F12" s="4">
        <v>7953.76</v>
      </c>
      <c r="G12" s="4">
        <v>441.48</v>
      </c>
      <c r="H12" s="7">
        <f t="shared" si="0"/>
        <v>10532.54</v>
      </c>
      <c r="I12" s="4">
        <f t="shared" si="1"/>
        <v>2047.9721678126327</v>
      </c>
      <c r="J12" s="4">
        <f t="shared" si="2"/>
        <v>2034</v>
      </c>
      <c r="K12" s="7">
        <f t="shared" si="3"/>
        <v>58.646977244276727</v>
      </c>
      <c r="L12" s="7">
        <f t="shared" si="4"/>
        <v>2106.6191450569095</v>
      </c>
      <c r="M12" s="7">
        <f t="shared" si="5"/>
        <v>1989.325190568356</v>
      </c>
      <c r="N12" s="7">
        <f t="shared" si="6"/>
        <v>-30.680854943090708</v>
      </c>
      <c r="O12" s="7">
        <f t="shared" si="7"/>
        <v>-147.97480943164419</v>
      </c>
    </row>
    <row r="13" spans="1:15" x14ac:dyDescent="0.25">
      <c r="A13" s="5">
        <v>41039</v>
      </c>
      <c r="B13" s="3" t="s">
        <v>9</v>
      </c>
      <c r="C13" s="6">
        <v>1</v>
      </c>
      <c r="D13" s="3" t="s">
        <v>0</v>
      </c>
      <c r="E13" s="4">
        <v>2082.3000000000002</v>
      </c>
      <c r="F13" s="4">
        <v>8075.21</v>
      </c>
      <c r="G13" s="4">
        <v>441.71</v>
      </c>
      <c r="H13" s="7">
        <f t="shared" si="0"/>
        <v>10599.22</v>
      </c>
      <c r="I13" s="4">
        <f t="shared" si="1"/>
        <v>2047.9721678126327</v>
      </c>
      <c r="J13" s="4">
        <f t="shared" si="2"/>
        <v>2034</v>
      </c>
      <c r="K13" s="7">
        <f t="shared" si="3"/>
        <v>58.646977244276727</v>
      </c>
      <c r="L13" s="7">
        <f t="shared" si="4"/>
        <v>2106.6191450569095</v>
      </c>
      <c r="M13" s="7">
        <f t="shared" si="5"/>
        <v>1989.325190568356</v>
      </c>
      <c r="N13" s="7">
        <f t="shared" si="6"/>
        <v>24.319145056909292</v>
      </c>
      <c r="O13" s="7">
        <f t="shared" si="7"/>
        <v>-92.974809431644189</v>
      </c>
    </row>
    <row r="14" spans="1:15" x14ac:dyDescent="0.25">
      <c r="A14" s="5">
        <v>41040</v>
      </c>
      <c r="B14" s="3" t="s">
        <v>9</v>
      </c>
      <c r="C14" s="6">
        <v>1</v>
      </c>
      <c r="D14" s="3" t="s">
        <v>0</v>
      </c>
      <c r="E14" s="4">
        <v>2030</v>
      </c>
      <c r="F14" s="4">
        <v>8135.29</v>
      </c>
      <c r="G14" s="4">
        <v>442.47</v>
      </c>
      <c r="H14" s="7">
        <f t="shared" si="0"/>
        <v>10607.76</v>
      </c>
      <c r="I14" s="4">
        <f t="shared" si="1"/>
        <v>2047.9721678126327</v>
      </c>
      <c r="J14" s="4">
        <f t="shared" si="2"/>
        <v>2034</v>
      </c>
      <c r="K14" s="7">
        <f t="shared" si="3"/>
        <v>58.646977244276727</v>
      </c>
      <c r="L14" s="7">
        <f t="shared" si="4"/>
        <v>2106.6191450569095</v>
      </c>
      <c r="M14" s="7">
        <f t="shared" si="5"/>
        <v>1989.325190568356</v>
      </c>
      <c r="N14" s="7">
        <f t="shared" si="6"/>
        <v>76.619145056909474</v>
      </c>
      <c r="O14" s="7">
        <f t="shared" si="7"/>
        <v>-40.674809431644007</v>
      </c>
    </row>
    <row r="15" spans="1:15" x14ac:dyDescent="0.25">
      <c r="A15" s="5">
        <v>41041</v>
      </c>
      <c r="B15" s="3" t="s">
        <v>9</v>
      </c>
      <c r="C15" s="6">
        <v>1</v>
      </c>
      <c r="D15" s="3" t="s">
        <v>0</v>
      </c>
      <c r="E15" s="4">
        <v>2050</v>
      </c>
      <c r="F15" s="4">
        <v>8178.76</v>
      </c>
      <c r="G15" s="4">
        <v>442.38</v>
      </c>
      <c r="H15" s="7">
        <f t="shared" si="0"/>
        <v>10671.14</v>
      </c>
      <c r="I15" s="4">
        <f t="shared" si="1"/>
        <v>2047.9721678126327</v>
      </c>
      <c r="J15" s="4">
        <f t="shared" si="2"/>
        <v>2034</v>
      </c>
      <c r="K15" s="7">
        <f t="shared" si="3"/>
        <v>58.646977244276727</v>
      </c>
      <c r="L15" s="7">
        <f t="shared" si="4"/>
        <v>2106.6191450569095</v>
      </c>
      <c r="M15" s="7">
        <f t="shared" si="5"/>
        <v>1989.325190568356</v>
      </c>
      <c r="N15" s="7">
        <f t="shared" si="6"/>
        <v>56.619145056909474</v>
      </c>
      <c r="O15" s="7">
        <f t="shared" si="7"/>
        <v>-60.674809431644007</v>
      </c>
    </row>
    <row r="16" spans="1:15" x14ac:dyDescent="0.25">
      <c r="A16" s="5">
        <v>41042</v>
      </c>
      <c r="B16" s="3" t="s">
        <v>9</v>
      </c>
      <c r="C16" s="6">
        <v>1</v>
      </c>
      <c r="D16" s="3" t="s">
        <v>0</v>
      </c>
      <c r="E16" s="4">
        <v>2030</v>
      </c>
      <c r="F16" s="4">
        <v>7425.37</v>
      </c>
      <c r="G16" s="4">
        <v>442.9</v>
      </c>
      <c r="H16" s="7">
        <f>SUM(E16:G16)</f>
        <v>9898.2699999999986</v>
      </c>
      <c r="I16" s="4">
        <f t="shared" si="1"/>
        <v>2047.9721678126327</v>
      </c>
      <c r="J16" s="4">
        <f t="shared" si="2"/>
        <v>2034</v>
      </c>
      <c r="K16" s="7">
        <f t="shared" si="3"/>
        <v>58.646977244276727</v>
      </c>
      <c r="L16" s="7">
        <f t="shared" si="4"/>
        <v>2106.6191450569095</v>
      </c>
      <c r="M16" s="7">
        <f t="shared" si="5"/>
        <v>1989.325190568356</v>
      </c>
      <c r="N16" s="7">
        <f t="shared" si="6"/>
        <v>76.619145056909474</v>
      </c>
      <c r="O16" s="7">
        <f t="shared" si="7"/>
        <v>-40.674809431644007</v>
      </c>
    </row>
    <row r="17" spans="1:15" x14ac:dyDescent="0.25">
      <c r="A17" s="5">
        <v>41043</v>
      </c>
      <c r="B17" s="3" t="s">
        <v>9</v>
      </c>
      <c r="C17" s="6">
        <v>1</v>
      </c>
      <c r="D17" s="3" t="s">
        <v>0</v>
      </c>
      <c r="E17" s="4">
        <v>2098</v>
      </c>
      <c r="F17" s="4">
        <v>8308.77</v>
      </c>
      <c r="G17" s="4">
        <v>401.86</v>
      </c>
      <c r="H17" s="7">
        <f t="shared" si="0"/>
        <v>10808.630000000001</v>
      </c>
      <c r="I17" s="4">
        <f t="shared" si="1"/>
        <v>2047.9721678126327</v>
      </c>
      <c r="J17" s="4">
        <f t="shared" si="2"/>
        <v>2034</v>
      </c>
      <c r="K17" s="7">
        <f t="shared" si="3"/>
        <v>58.646977244276727</v>
      </c>
      <c r="L17" s="7">
        <f t="shared" si="4"/>
        <v>2106.6191450569095</v>
      </c>
      <c r="M17" s="7">
        <f t="shared" si="5"/>
        <v>1989.325190568356</v>
      </c>
      <c r="N17" s="7">
        <f t="shared" si="6"/>
        <v>8.6191450569094741</v>
      </c>
      <c r="O17" s="7">
        <f t="shared" si="7"/>
        <v>-108.67480943164401</v>
      </c>
    </row>
    <row r="18" spans="1:15" x14ac:dyDescent="0.25">
      <c r="A18" s="5">
        <v>41044</v>
      </c>
      <c r="B18" s="3" t="s">
        <v>9</v>
      </c>
      <c r="C18" s="6">
        <v>1</v>
      </c>
      <c r="D18" s="3" t="s">
        <v>0</v>
      </c>
      <c r="E18" s="4">
        <v>2030</v>
      </c>
      <c r="F18" s="4">
        <v>8419.9699999999993</v>
      </c>
      <c r="G18" s="4">
        <v>380.24</v>
      </c>
      <c r="H18" s="7">
        <f t="shared" si="0"/>
        <v>10830.21</v>
      </c>
      <c r="I18" s="4">
        <f t="shared" si="1"/>
        <v>2047.9721678126327</v>
      </c>
      <c r="J18" s="4">
        <f t="shared" si="2"/>
        <v>2034</v>
      </c>
      <c r="K18" s="7">
        <f t="shared" si="3"/>
        <v>58.646977244276727</v>
      </c>
      <c r="L18" s="7">
        <f t="shared" si="4"/>
        <v>2106.6191450569095</v>
      </c>
      <c r="M18" s="7">
        <f t="shared" si="5"/>
        <v>1989.325190568356</v>
      </c>
      <c r="N18" s="7">
        <f t="shared" si="6"/>
        <v>76.619145056909474</v>
      </c>
      <c r="O18" s="7">
        <f t="shared" si="7"/>
        <v>-40.674809431644007</v>
      </c>
    </row>
    <row r="19" spans="1:15" x14ac:dyDescent="0.25">
      <c r="A19" s="5">
        <v>41045</v>
      </c>
      <c r="B19" s="3" t="s">
        <v>9</v>
      </c>
      <c r="C19" s="6">
        <v>1</v>
      </c>
      <c r="D19" s="3" t="s">
        <v>0</v>
      </c>
      <c r="E19" s="4">
        <v>2023</v>
      </c>
      <c r="F19" s="4">
        <v>8429.4</v>
      </c>
      <c r="G19" s="4">
        <v>372.79</v>
      </c>
      <c r="H19" s="7">
        <f t="shared" si="0"/>
        <v>10825.19</v>
      </c>
      <c r="I19" s="4">
        <f t="shared" si="1"/>
        <v>2047.9721678126327</v>
      </c>
      <c r="J19" s="4">
        <f t="shared" si="2"/>
        <v>2034</v>
      </c>
      <c r="K19" s="7">
        <f t="shared" si="3"/>
        <v>58.646977244276727</v>
      </c>
      <c r="L19" s="7">
        <f t="shared" si="4"/>
        <v>2106.6191450569095</v>
      </c>
      <c r="M19" s="7">
        <f t="shared" si="5"/>
        <v>1989.325190568356</v>
      </c>
      <c r="N19" s="7">
        <f t="shared" si="6"/>
        <v>83.619145056909474</v>
      </c>
      <c r="O19" s="7">
        <f t="shared" si="7"/>
        <v>-33.674809431644007</v>
      </c>
    </row>
    <row r="20" spans="1:15" x14ac:dyDescent="0.25">
      <c r="A20" s="5">
        <v>41046</v>
      </c>
      <c r="B20" s="3" t="s">
        <v>9</v>
      </c>
      <c r="C20" s="6">
        <v>1</v>
      </c>
      <c r="D20" s="3" t="s">
        <v>0</v>
      </c>
      <c r="E20" s="4">
        <v>2010</v>
      </c>
      <c r="F20" s="4">
        <v>8448.5300000000007</v>
      </c>
      <c r="G20" s="4">
        <v>379.02</v>
      </c>
      <c r="H20" s="7">
        <f t="shared" si="0"/>
        <v>10837.550000000001</v>
      </c>
      <c r="I20" s="4">
        <f t="shared" si="1"/>
        <v>2047.9721678126327</v>
      </c>
      <c r="J20" s="4">
        <f t="shared" si="2"/>
        <v>2034</v>
      </c>
      <c r="K20" s="7">
        <f t="shared" si="3"/>
        <v>58.646977244276727</v>
      </c>
      <c r="L20" s="7">
        <f t="shared" si="4"/>
        <v>2106.6191450569095</v>
      </c>
      <c r="M20" s="7">
        <f t="shared" si="5"/>
        <v>1989.325190568356</v>
      </c>
      <c r="N20" s="7">
        <f t="shared" si="6"/>
        <v>96.619145056909474</v>
      </c>
      <c r="O20" s="7">
        <f t="shared" si="7"/>
        <v>-20.674809431644007</v>
      </c>
    </row>
    <row r="21" spans="1:15" x14ac:dyDescent="0.25">
      <c r="A21" s="5">
        <v>41047</v>
      </c>
      <c r="B21" s="3" t="s">
        <v>9</v>
      </c>
      <c r="C21" s="6">
        <v>1</v>
      </c>
      <c r="D21" s="3" t="s">
        <v>0</v>
      </c>
      <c r="E21" s="4">
        <v>2022</v>
      </c>
      <c r="F21" s="4">
        <v>8464.89</v>
      </c>
      <c r="G21" s="4">
        <v>384.3</v>
      </c>
      <c r="H21" s="7">
        <f t="shared" si="0"/>
        <v>10871.189999999999</v>
      </c>
      <c r="I21" s="4">
        <f t="shared" si="1"/>
        <v>2047.9721678126327</v>
      </c>
      <c r="J21" s="4">
        <f t="shared" si="2"/>
        <v>2034</v>
      </c>
      <c r="K21" s="7">
        <f t="shared" si="3"/>
        <v>58.646977244276727</v>
      </c>
      <c r="L21" s="7">
        <f t="shared" si="4"/>
        <v>2106.6191450569095</v>
      </c>
      <c r="M21" s="7">
        <f t="shared" si="5"/>
        <v>1989.325190568356</v>
      </c>
      <c r="N21" s="7">
        <f t="shared" si="6"/>
        <v>84.619145056909474</v>
      </c>
      <c r="O21" s="7">
        <f t="shared" si="7"/>
        <v>-32.674809431644007</v>
      </c>
    </row>
    <row r="22" spans="1:15" x14ac:dyDescent="0.25">
      <c r="A22" s="5">
        <v>41048</v>
      </c>
      <c r="B22" s="3" t="s">
        <v>9</v>
      </c>
      <c r="C22" s="6">
        <v>1</v>
      </c>
      <c r="D22" s="3" t="s">
        <v>0</v>
      </c>
      <c r="E22" s="4">
        <v>2056</v>
      </c>
      <c r="F22" s="4">
        <v>8478.64</v>
      </c>
      <c r="G22" s="4">
        <v>385.75</v>
      </c>
      <c r="H22" s="7">
        <f t="shared" si="0"/>
        <v>10920.39</v>
      </c>
      <c r="I22" s="4">
        <f t="shared" si="1"/>
        <v>2047.9721678126327</v>
      </c>
      <c r="J22" s="4">
        <f t="shared" si="2"/>
        <v>2034</v>
      </c>
      <c r="K22" s="7">
        <f t="shared" si="3"/>
        <v>58.646977244276727</v>
      </c>
      <c r="L22" s="7">
        <f t="shared" si="4"/>
        <v>2106.6191450569095</v>
      </c>
      <c r="M22" s="7">
        <f t="shared" si="5"/>
        <v>1989.325190568356</v>
      </c>
      <c r="N22" s="7">
        <f t="shared" si="6"/>
        <v>50.619145056909474</v>
      </c>
      <c r="O22" s="7">
        <f t="shared" si="7"/>
        <v>-66.674809431644007</v>
      </c>
    </row>
    <row r="23" spans="1:15" x14ac:dyDescent="0.25">
      <c r="A23" s="5">
        <v>41049</v>
      </c>
      <c r="B23" s="3" t="s">
        <v>9</v>
      </c>
      <c r="C23" s="6">
        <v>1</v>
      </c>
      <c r="D23" s="3" t="s">
        <v>0</v>
      </c>
      <c r="E23" s="4">
        <v>1998</v>
      </c>
      <c r="F23" s="4">
        <v>8488.85</v>
      </c>
      <c r="G23" s="4">
        <v>386.95</v>
      </c>
      <c r="H23" s="7">
        <f t="shared" si="0"/>
        <v>10873.800000000001</v>
      </c>
      <c r="I23" s="4">
        <f t="shared" si="1"/>
        <v>2047.9721678126327</v>
      </c>
      <c r="J23" s="4">
        <f t="shared" si="2"/>
        <v>2034</v>
      </c>
      <c r="K23" s="7">
        <f t="shared" si="3"/>
        <v>58.646977244276727</v>
      </c>
      <c r="L23" s="7">
        <f t="shared" si="4"/>
        <v>2106.6191450569095</v>
      </c>
      <c r="M23" s="7">
        <f t="shared" si="5"/>
        <v>1989.325190568356</v>
      </c>
      <c r="N23" s="7">
        <f t="shared" si="6"/>
        <v>108.61914505690947</v>
      </c>
      <c r="O23" s="7">
        <f t="shared" si="7"/>
        <v>-8.6748094316440074</v>
      </c>
    </row>
    <row r="24" spans="1:15" x14ac:dyDescent="0.25">
      <c r="A24" s="5">
        <v>41050</v>
      </c>
      <c r="B24" s="3" t="s">
        <v>9</v>
      </c>
      <c r="C24" s="6">
        <v>1</v>
      </c>
      <c r="D24" s="3" t="s">
        <v>0</v>
      </c>
      <c r="E24" s="4">
        <v>2110</v>
      </c>
      <c r="F24" s="4">
        <v>8486.6299999999992</v>
      </c>
      <c r="G24" s="4">
        <v>388.2</v>
      </c>
      <c r="H24" s="7">
        <f t="shared" si="0"/>
        <v>10984.83</v>
      </c>
      <c r="I24" s="4">
        <f t="shared" si="1"/>
        <v>2047.9721678126327</v>
      </c>
      <c r="J24" s="4">
        <f t="shared" si="2"/>
        <v>2034</v>
      </c>
      <c r="K24" s="7">
        <f t="shared" si="3"/>
        <v>58.646977244276727</v>
      </c>
      <c r="L24" s="7">
        <f t="shared" si="4"/>
        <v>2106.6191450569095</v>
      </c>
      <c r="M24" s="7">
        <f t="shared" si="5"/>
        <v>1989.325190568356</v>
      </c>
      <c r="N24" s="7">
        <f t="shared" si="6"/>
        <v>-3.3808549430905259</v>
      </c>
      <c r="O24" s="7">
        <f t="shared" si="7"/>
        <v>-120.67480943164401</v>
      </c>
    </row>
    <row r="25" spans="1:15" x14ac:dyDescent="0.25">
      <c r="A25" s="5">
        <v>41051</v>
      </c>
      <c r="B25" s="3" t="s">
        <v>9</v>
      </c>
      <c r="C25" s="6">
        <v>1</v>
      </c>
      <c r="D25" s="3" t="s">
        <v>0</v>
      </c>
      <c r="E25" s="4">
        <v>2045</v>
      </c>
      <c r="F25" s="4">
        <v>8390.32</v>
      </c>
      <c r="G25" s="4">
        <v>389.6</v>
      </c>
      <c r="H25" s="7">
        <f t="shared" si="0"/>
        <v>10824.92</v>
      </c>
      <c r="I25" s="4">
        <f t="shared" si="1"/>
        <v>2047.9721678126327</v>
      </c>
      <c r="J25" s="4">
        <f t="shared" si="2"/>
        <v>2034</v>
      </c>
      <c r="K25" s="7">
        <f t="shared" si="3"/>
        <v>58.646977244276727</v>
      </c>
      <c r="L25" s="7">
        <f t="shared" si="4"/>
        <v>2106.6191450569095</v>
      </c>
      <c r="M25" s="7">
        <f t="shared" si="5"/>
        <v>1989.325190568356</v>
      </c>
      <c r="N25" s="7">
        <f t="shared" si="6"/>
        <v>61.619145056909474</v>
      </c>
      <c r="O25" s="7">
        <f t="shared" si="7"/>
        <v>-55.674809431644007</v>
      </c>
    </row>
    <row r="26" spans="1:15" x14ac:dyDescent="0.25">
      <c r="A26" s="5">
        <v>41052</v>
      </c>
      <c r="B26" s="3" t="s">
        <v>9</v>
      </c>
      <c r="C26" s="6">
        <v>1</v>
      </c>
      <c r="D26" s="3" t="s">
        <v>0</v>
      </c>
      <c r="E26" s="4">
        <v>2123</v>
      </c>
      <c r="F26" s="4">
        <v>8318.56</v>
      </c>
      <c r="G26" s="4">
        <v>388.9</v>
      </c>
      <c r="H26" s="7">
        <f t="shared" si="0"/>
        <v>10830.46</v>
      </c>
      <c r="I26" s="4">
        <f t="shared" si="1"/>
        <v>2047.9721678126327</v>
      </c>
      <c r="J26" s="4">
        <f t="shared" si="2"/>
        <v>2034</v>
      </c>
      <c r="K26" s="7">
        <f t="shared" si="3"/>
        <v>58.646977244276727</v>
      </c>
      <c r="L26" s="7">
        <f t="shared" si="4"/>
        <v>2106.6191450569095</v>
      </c>
      <c r="M26" s="7">
        <f t="shared" si="5"/>
        <v>1989.325190568356</v>
      </c>
      <c r="N26" s="7">
        <f t="shared" si="6"/>
        <v>-16.380854943090526</v>
      </c>
      <c r="O26" s="7">
        <f t="shared" si="7"/>
        <v>-133.67480943164401</v>
      </c>
    </row>
    <row r="27" spans="1:15" x14ac:dyDescent="0.25">
      <c r="A27" s="5">
        <v>41053</v>
      </c>
      <c r="B27" s="3" t="s">
        <v>9</v>
      </c>
      <c r="C27" s="6">
        <v>1</v>
      </c>
      <c r="D27" s="3" t="s">
        <v>0</v>
      </c>
      <c r="E27" s="4">
        <v>2015</v>
      </c>
      <c r="F27" s="4">
        <v>7874.22</v>
      </c>
      <c r="G27" s="4">
        <v>370.55</v>
      </c>
      <c r="H27" s="7">
        <f t="shared" si="0"/>
        <v>10259.77</v>
      </c>
      <c r="I27" s="4">
        <f t="shared" si="1"/>
        <v>2047.9721678126327</v>
      </c>
      <c r="J27" s="4">
        <f t="shared" si="2"/>
        <v>2034</v>
      </c>
      <c r="K27" s="7">
        <f t="shared" si="3"/>
        <v>58.646977244276727</v>
      </c>
      <c r="L27" s="7">
        <f t="shared" si="4"/>
        <v>2106.6191450569095</v>
      </c>
      <c r="M27" s="7">
        <f t="shared" si="5"/>
        <v>1989.325190568356</v>
      </c>
      <c r="N27" s="7">
        <f t="shared" si="6"/>
        <v>91.619145056909474</v>
      </c>
      <c r="O27" s="7">
        <f t="shared" si="7"/>
        <v>-25.674809431644007</v>
      </c>
    </row>
    <row r="28" spans="1:15" x14ac:dyDescent="0.25">
      <c r="A28" s="5">
        <v>41054</v>
      </c>
      <c r="B28" s="3" t="s">
        <v>9</v>
      </c>
      <c r="C28" s="6">
        <v>1</v>
      </c>
      <c r="D28" s="3" t="s">
        <v>0</v>
      </c>
      <c r="E28" s="4">
        <v>1997</v>
      </c>
      <c r="F28" s="4">
        <v>6468.24</v>
      </c>
      <c r="G28" s="4">
        <v>359.44</v>
      </c>
      <c r="H28" s="7">
        <f t="shared" si="0"/>
        <v>8824.68</v>
      </c>
      <c r="I28" s="4">
        <f t="shared" si="1"/>
        <v>2047.9721678126327</v>
      </c>
      <c r="J28" s="4">
        <f t="shared" si="2"/>
        <v>2034</v>
      </c>
      <c r="K28" s="7">
        <f t="shared" si="3"/>
        <v>58.646977244276727</v>
      </c>
      <c r="L28" s="7">
        <f t="shared" si="4"/>
        <v>2106.6191450569095</v>
      </c>
      <c r="M28" s="7">
        <f t="shared" si="5"/>
        <v>1989.325190568356</v>
      </c>
      <c r="N28" s="7">
        <f t="shared" si="6"/>
        <v>109.61914505690947</v>
      </c>
      <c r="O28" s="7">
        <f t="shared" si="7"/>
        <v>-7.6748094316440074</v>
      </c>
    </row>
    <row r="29" spans="1:15" x14ac:dyDescent="0.25">
      <c r="A29" s="5">
        <v>41055</v>
      </c>
      <c r="B29" s="3" t="s">
        <v>9</v>
      </c>
      <c r="C29" s="6">
        <v>1</v>
      </c>
      <c r="D29" s="3" t="s">
        <v>0</v>
      </c>
      <c r="E29" s="4">
        <v>1935</v>
      </c>
      <c r="F29" s="4">
        <v>5956.69</v>
      </c>
      <c r="G29" s="4">
        <v>307.98</v>
      </c>
      <c r="H29" s="7">
        <f t="shared" si="0"/>
        <v>8199.67</v>
      </c>
      <c r="I29" s="4">
        <f t="shared" si="1"/>
        <v>2047.9721678126327</v>
      </c>
      <c r="J29" s="4">
        <f t="shared" si="2"/>
        <v>2034</v>
      </c>
      <c r="K29" s="7">
        <f t="shared" si="3"/>
        <v>58.646977244276727</v>
      </c>
      <c r="L29" s="7">
        <f t="shared" si="4"/>
        <v>2106.6191450569095</v>
      </c>
      <c r="M29" s="7">
        <f t="shared" si="5"/>
        <v>1989.325190568356</v>
      </c>
      <c r="N29" s="7">
        <f t="shared" si="6"/>
        <v>171.61914505690947</v>
      </c>
      <c r="O29" s="7">
        <f t="shared" si="7"/>
        <v>54.325190568355993</v>
      </c>
    </row>
    <row r="30" spans="1:15" x14ac:dyDescent="0.25">
      <c r="A30" s="5">
        <v>41056</v>
      </c>
      <c r="B30" s="3" t="s">
        <v>9</v>
      </c>
      <c r="C30" s="6">
        <v>1</v>
      </c>
      <c r="D30" s="3" t="s">
        <v>0</v>
      </c>
      <c r="E30" s="4">
        <v>1998</v>
      </c>
      <c r="F30" s="4">
        <v>8117.7</v>
      </c>
      <c r="G30" s="4">
        <v>343.5</v>
      </c>
      <c r="H30" s="7">
        <f t="shared" si="0"/>
        <v>10459.200000000001</v>
      </c>
      <c r="I30" s="4">
        <f t="shared" si="1"/>
        <v>2047.9721678126327</v>
      </c>
      <c r="J30" s="4">
        <f t="shared" si="2"/>
        <v>2034</v>
      </c>
      <c r="K30" s="7">
        <f t="shared" si="3"/>
        <v>58.646977244276727</v>
      </c>
      <c r="L30" s="7">
        <f t="shared" si="4"/>
        <v>2106.6191450569095</v>
      </c>
      <c r="M30" s="7">
        <f t="shared" si="5"/>
        <v>1989.325190568356</v>
      </c>
      <c r="N30" s="7">
        <f t="shared" si="6"/>
        <v>108.61914505690947</v>
      </c>
      <c r="O30" s="7">
        <f t="shared" si="7"/>
        <v>-8.6748094316440074</v>
      </c>
    </row>
    <row r="31" spans="1:15" x14ac:dyDescent="0.25">
      <c r="A31" s="5">
        <v>41057</v>
      </c>
      <c r="B31" s="3" t="s">
        <v>9</v>
      </c>
      <c r="C31" s="6">
        <v>1</v>
      </c>
      <c r="D31" s="3" t="s">
        <v>0</v>
      </c>
      <c r="E31" s="4">
        <v>1959</v>
      </c>
      <c r="F31" s="4">
        <v>8554.4</v>
      </c>
      <c r="G31" s="4">
        <v>331.77</v>
      </c>
      <c r="H31" s="7">
        <f t="shared" si="0"/>
        <v>10845.17</v>
      </c>
      <c r="I31" s="4">
        <f t="shared" si="1"/>
        <v>2047.9721678126327</v>
      </c>
      <c r="J31" s="4">
        <f t="shared" si="2"/>
        <v>2034</v>
      </c>
      <c r="K31" s="7">
        <f t="shared" si="3"/>
        <v>58.646977244276727</v>
      </c>
      <c r="L31" s="7">
        <f t="shared" si="4"/>
        <v>2106.6191450569095</v>
      </c>
      <c r="M31" s="7">
        <f t="shared" si="5"/>
        <v>1989.325190568356</v>
      </c>
      <c r="N31" s="7">
        <f t="shared" si="6"/>
        <v>147.61914505690947</v>
      </c>
      <c r="O31" s="7">
        <f t="shared" si="7"/>
        <v>30.325190568355993</v>
      </c>
    </row>
    <row r="32" spans="1:15" x14ac:dyDescent="0.25">
      <c r="A32" s="5">
        <v>41058</v>
      </c>
      <c r="B32" s="3" t="s">
        <v>9</v>
      </c>
      <c r="C32" s="6">
        <v>1</v>
      </c>
      <c r="D32" s="3" t="s">
        <v>0</v>
      </c>
      <c r="E32" s="4">
        <v>2056</v>
      </c>
      <c r="F32" s="4">
        <v>9161</v>
      </c>
      <c r="G32" s="4">
        <v>303.3</v>
      </c>
      <c r="H32" s="7">
        <f t="shared" si="0"/>
        <v>11520.3</v>
      </c>
      <c r="I32" s="4">
        <f t="shared" si="1"/>
        <v>2047.9721678126327</v>
      </c>
      <c r="J32" s="4">
        <f t="shared" si="2"/>
        <v>2034</v>
      </c>
      <c r="K32" s="7">
        <f t="shared" si="3"/>
        <v>58.646977244276727</v>
      </c>
      <c r="L32" s="7">
        <f t="shared" si="4"/>
        <v>2106.6191450569095</v>
      </c>
      <c r="M32" s="7">
        <f t="shared" si="5"/>
        <v>1989.325190568356</v>
      </c>
      <c r="N32" s="7">
        <f t="shared" si="6"/>
        <v>50.619145056909474</v>
      </c>
      <c r="O32" s="7">
        <f t="shared" si="7"/>
        <v>-66.674809431644007</v>
      </c>
    </row>
    <row r="33" spans="1:15" x14ac:dyDescent="0.25">
      <c r="A33" s="5">
        <v>41059</v>
      </c>
      <c r="B33" s="3" t="s">
        <v>9</v>
      </c>
      <c r="C33" s="6">
        <v>1</v>
      </c>
      <c r="D33" s="3" t="s">
        <v>0</v>
      </c>
      <c r="E33" s="4">
        <v>2134</v>
      </c>
      <c r="F33" s="4">
        <v>7686</v>
      </c>
      <c r="G33" s="4">
        <v>440.32</v>
      </c>
      <c r="H33" s="7">
        <f t="shared" si="0"/>
        <v>10260.32</v>
      </c>
      <c r="I33" s="4">
        <f t="shared" si="1"/>
        <v>2047.9721678126327</v>
      </c>
      <c r="J33" s="4">
        <f t="shared" si="2"/>
        <v>2034</v>
      </c>
      <c r="K33" s="7">
        <f t="shared" si="3"/>
        <v>58.646977244276727</v>
      </c>
      <c r="L33" s="7">
        <f t="shared" si="4"/>
        <v>2106.6191450569095</v>
      </c>
      <c r="M33" s="7">
        <f t="shared" si="5"/>
        <v>1989.325190568356</v>
      </c>
      <c r="N33" s="7">
        <f t="shared" si="6"/>
        <v>-27.380854943090526</v>
      </c>
      <c r="O33" s="7">
        <f t="shared" si="7"/>
        <v>-144.67480943164401</v>
      </c>
    </row>
    <row r="34" spans="1:15" x14ac:dyDescent="0.25">
      <c r="A34" s="5">
        <v>41060</v>
      </c>
      <c r="B34" s="3" t="s">
        <v>9</v>
      </c>
      <c r="C34" s="6">
        <v>1</v>
      </c>
      <c r="D34" s="3" t="s">
        <v>0</v>
      </c>
      <c r="E34" s="4">
        <v>2034</v>
      </c>
      <c r="F34" s="4">
        <v>7701.07</v>
      </c>
      <c r="G34" s="4">
        <v>441.7</v>
      </c>
      <c r="H34" s="7">
        <f t="shared" si="0"/>
        <v>10176.77</v>
      </c>
      <c r="I34" s="4">
        <f t="shared" si="1"/>
        <v>2047.9721678126327</v>
      </c>
      <c r="J34" s="4">
        <f t="shared" si="2"/>
        <v>2034</v>
      </c>
      <c r="K34" s="7">
        <f t="shared" si="3"/>
        <v>58.646977244276727</v>
      </c>
      <c r="L34" s="7">
        <f t="shared" si="4"/>
        <v>2106.6191450569095</v>
      </c>
      <c r="M34" s="7">
        <f t="shared" si="5"/>
        <v>1989.325190568356</v>
      </c>
      <c r="N34" s="7">
        <f t="shared" si="6"/>
        <v>72.619145056909474</v>
      </c>
      <c r="O34" s="7">
        <f t="shared" si="7"/>
        <v>-44.674809431644007</v>
      </c>
    </row>
    <row r="35" spans="1:15" x14ac:dyDescent="0.25">
      <c r="A35" s="5">
        <v>41061</v>
      </c>
      <c r="B35" s="3" t="s">
        <v>9</v>
      </c>
      <c r="C35" s="6">
        <v>1</v>
      </c>
      <c r="D35" s="3" t="s">
        <v>0</v>
      </c>
      <c r="E35" s="4">
        <v>2005</v>
      </c>
      <c r="F35" s="4">
        <v>7677.91</v>
      </c>
      <c r="G35" s="4">
        <v>442.03</v>
      </c>
      <c r="H35" s="7">
        <f t="shared" si="0"/>
        <v>10124.94</v>
      </c>
      <c r="I35" s="4">
        <f t="shared" si="1"/>
        <v>2047.9721678126327</v>
      </c>
      <c r="J35" s="4">
        <f t="shared" si="2"/>
        <v>2034</v>
      </c>
      <c r="K35" s="7">
        <f t="shared" si="3"/>
        <v>58.646977244276727</v>
      </c>
      <c r="L35" s="7">
        <f t="shared" si="4"/>
        <v>2106.6191450569095</v>
      </c>
      <c r="M35" s="7">
        <f t="shared" si="5"/>
        <v>1989.325190568356</v>
      </c>
      <c r="N35" s="7">
        <f t="shared" si="6"/>
        <v>101.61914505690947</v>
      </c>
      <c r="O35" s="7">
        <f t="shared" si="7"/>
        <v>-15.674809431644007</v>
      </c>
    </row>
    <row r="36" spans="1:15" x14ac:dyDescent="0.25">
      <c r="A36" s="5">
        <v>41062</v>
      </c>
      <c r="B36" s="3" t="s">
        <v>9</v>
      </c>
      <c r="C36" s="6">
        <v>1</v>
      </c>
      <c r="D36" s="3" t="s">
        <v>0</v>
      </c>
      <c r="E36" s="4">
        <v>1989</v>
      </c>
      <c r="F36" s="4">
        <v>7673.86</v>
      </c>
      <c r="G36" s="4">
        <v>440.64</v>
      </c>
      <c r="H36" s="7">
        <f t="shared" si="0"/>
        <v>10103.5</v>
      </c>
      <c r="I36" s="4">
        <f t="shared" si="1"/>
        <v>2047.9721678126327</v>
      </c>
      <c r="J36" s="4">
        <f t="shared" si="2"/>
        <v>2034</v>
      </c>
      <c r="K36" s="7">
        <f t="shared" si="3"/>
        <v>58.646977244276727</v>
      </c>
      <c r="L36" s="7">
        <f t="shared" si="4"/>
        <v>2106.6191450569095</v>
      </c>
      <c r="M36" s="7">
        <f t="shared" si="5"/>
        <v>1989.325190568356</v>
      </c>
      <c r="N36" s="7">
        <f t="shared" si="6"/>
        <v>117.61914505690947</v>
      </c>
      <c r="O36" s="7">
        <f t="shared" si="7"/>
        <v>0.32519056835599258</v>
      </c>
    </row>
    <row r="37" spans="1:15" x14ac:dyDescent="0.25">
      <c r="A37" s="5">
        <v>41063</v>
      </c>
      <c r="B37" s="3" t="s">
        <v>9</v>
      </c>
      <c r="C37" s="6">
        <v>1</v>
      </c>
      <c r="D37" s="3" t="s">
        <v>0</v>
      </c>
      <c r="E37" s="4">
        <v>1993</v>
      </c>
      <c r="F37" s="4">
        <v>7657.17</v>
      </c>
      <c r="G37" s="4">
        <v>439.84</v>
      </c>
      <c r="H37" s="7">
        <f t="shared" si="0"/>
        <v>10090.01</v>
      </c>
      <c r="I37" s="4">
        <f t="shared" si="1"/>
        <v>2047.9721678126327</v>
      </c>
      <c r="J37" s="4">
        <f t="shared" si="2"/>
        <v>2034</v>
      </c>
      <c r="K37" s="7">
        <f t="shared" si="3"/>
        <v>58.646977244276727</v>
      </c>
      <c r="L37" s="7">
        <f t="shared" si="4"/>
        <v>2106.6191450569095</v>
      </c>
      <c r="M37" s="7">
        <f t="shared" si="5"/>
        <v>1989.325190568356</v>
      </c>
      <c r="N37" s="7">
        <f t="shared" si="6"/>
        <v>113.61914505690947</v>
      </c>
      <c r="O37" s="7">
        <f t="shared" si="7"/>
        <v>-3.6748094316440074</v>
      </c>
    </row>
    <row r="38" spans="1:15" x14ac:dyDescent="0.25">
      <c r="A38" s="5">
        <v>41064</v>
      </c>
      <c r="B38" s="3" t="s">
        <v>9</v>
      </c>
      <c r="C38" s="6">
        <v>1</v>
      </c>
      <c r="D38" s="3" t="s">
        <v>0</v>
      </c>
      <c r="E38" s="4">
        <v>2050</v>
      </c>
      <c r="F38" s="4">
        <v>7746.99</v>
      </c>
      <c r="G38" s="4">
        <v>442.9</v>
      </c>
      <c r="H38" s="7">
        <f t="shared" si="0"/>
        <v>10239.89</v>
      </c>
      <c r="I38" s="4">
        <f t="shared" si="1"/>
        <v>2047.9721678126327</v>
      </c>
      <c r="J38" s="4">
        <f t="shared" si="2"/>
        <v>2034</v>
      </c>
      <c r="K38" s="7">
        <f t="shared" si="3"/>
        <v>58.646977244276727</v>
      </c>
      <c r="L38" s="7">
        <f t="shared" si="4"/>
        <v>2106.6191450569095</v>
      </c>
      <c r="M38" s="7">
        <f t="shared" si="5"/>
        <v>1989.325190568356</v>
      </c>
      <c r="N38" s="7">
        <f t="shared" si="6"/>
        <v>56.619145056909474</v>
      </c>
      <c r="O38" s="7">
        <f t="shared" si="7"/>
        <v>-60.674809431644007</v>
      </c>
    </row>
    <row r="39" spans="1:15" x14ac:dyDescent="0.25">
      <c r="A39" s="5">
        <v>41065</v>
      </c>
      <c r="B39" s="3" t="s">
        <v>9</v>
      </c>
      <c r="C39" s="6">
        <v>1</v>
      </c>
      <c r="D39" s="3" t="s">
        <v>0</v>
      </c>
      <c r="E39" s="4">
        <v>2098</v>
      </c>
      <c r="F39" s="4">
        <v>7760.73</v>
      </c>
      <c r="G39" s="4">
        <v>441.93</v>
      </c>
      <c r="H39" s="7">
        <f t="shared" si="0"/>
        <v>10300.66</v>
      </c>
      <c r="I39" s="4">
        <f t="shared" si="1"/>
        <v>2047.9721678126327</v>
      </c>
      <c r="J39" s="4">
        <f t="shared" si="2"/>
        <v>2034</v>
      </c>
      <c r="K39" s="7">
        <f t="shared" si="3"/>
        <v>58.646977244276727</v>
      </c>
      <c r="L39" s="7">
        <f t="shared" si="4"/>
        <v>2106.6191450569095</v>
      </c>
      <c r="M39" s="7">
        <f t="shared" si="5"/>
        <v>1989.325190568356</v>
      </c>
      <c r="N39" s="7">
        <f t="shared" si="6"/>
        <v>8.6191450569094741</v>
      </c>
      <c r="O39" s="7">
        <f t="shared" si="7"/>
        <v>-108.67480943164401</v>
      </c>
    </row>
    <row r="40" spans="1:15" x14ac:dyDescent="0.25">
      <c r="A40" s="5">
        <v>41066</v>
      </c>
      <c r="B40" s="3" t="s">
        <v>9</v>
      </c>
      <c r="C40" s="6">
        <v>1</v>
      </c>
      <c r="D40" s="3" t="s">
        <v>0</v>
      </c>
      <c r="E40" s="4">
        <v>2000</v>
      </c>
      <c r="F40" s="4">
        <v>7857.12</v>
      </c>
      <c r="G40" s="4">
        <v>441.68</v>
      </c>
      <c r="H40" s="7">
        <f t="shared" si="0"/>
        <v>10298.799999999999</v>
      </c>
      <c r="I40" s="4">
        <f t="shared" si="1"/>
        <v>2047.9721678126327</v>
      </c>
      <c r="J40" s="4">
        <f t="shared" si="2"/>
        <v>2034</v>
      </c>
      <c r="K40" s="7">
        <f t="shared" si="3"/>
        <v>58.646977244276727</v>
      </c>
      <c r="L40" s="7">
        <f t="shared" si="4"/>
        <v>2106.6191450569095</v>
      </c>
      <c r="M40" s="7">
        <f t="shared" si="5"/>
        <v>1989.325190568356</v>
      </c>
      <c r="N40" s="7">
        <f t="shared" si="6"/>
        <v>106.61914505690947</v>
      </c>
      <c r="O40" s="7">
        <f t="shared" si="7"/>
        <v>-10.674809431644007</v>
      </c>
    </row>
    <row r="41" spans="1:15" x14ac:dyDescent="0.25">
      <c r="A41" s="5">
        <v>41067</v>
      </c>
      <c r="B41" s="3" t="s">
        <v>9</v>
      </c>
      <c r="C41" s="6">
        <v>1</v>
      </c>
      <c r="D41" s="3" t="s">
        <v>0</v>
      </c>
      <c r="E41" s="4">
        <v>2002</v>
      </c>
      <c r="F41" s="4">
        <v>7953.76</v>
      </c>
      <c r="G41" s="4">
        <v>441.48</v>
      </c>
      <c r="H41" s="7">
        <f t="shared" si="0"/>
        <v>10397.24</v>
      </c>
      <c r="I41" s="4">
        <f t="shared" si="1"/>
        <v>2047.9721678126327</v>
      </c>
      <c r="J41" s="4">
        <f t="shared" si="2"/>
        <v>2034</v>
      </c>
      <c r="K41" s="7">
        <f t="shared" si="3"/>
        <v>58.646977244276727</v>
      </c>
      <c r="L41" s="7">
        <f t="shared" si="4"/>
        <v>2106.6191450569095</v>
      </c>
      <c r="M41" s="7">
        <f t="shared" si="5"/>
        <v>1989.325190568356</v>
      </c>
      <c r="N41" s="7">
        <f t="shared" si="6"/>
        <v>104.61914505690947</v>
      </c>
      <c r="O41" s="7">
        <f t="shared" si="7"/>
        <v>-12.674809431644007</v>
      </c>
    </row>
    <row r="42" spans="1:15" x14ac:dyDescent="0.25">
      <c r="A42" s="5">
        <v>41068</v>
      </c>
      <c r="B42" s="3" t="s">
        <v>9</v>
      </c>
      <c r="C42" s="6">
        <v>1</v>
      </c>
      <c r="D42" s="3" t="s">
        <v>0</v>
      </c>
      <c r="E42" s="4">
        <v>2007</v>
      </c>
      <c r="F42" s="4">
        <v>8075.21</v>
      </c>
      <c r="G42" s="4">
        <v>441.71</v>
      </c>
      <c r="H42" s="7">
        <f t="shared" si="0"/>
        <v>10523.919999999998</v>
      </c>
      <c r="I42" s="4">
        <f t="shared" si="1"/>
        <v>2047.9721678126327</v>
      </c>
      <c r="J42" s="4">
        <f t="shared" si="2"/>
        <v>2034</v>
      </c>
      <c r="K42" s="7">
        <f t="shared" si="3"/>
        <v>58.646977244276727</v>
      </c>
      <c r="L42" s="7">
        <f t="shared" si="4"/>
        <v>2106.6191450569095</v>
      </c>
      <c r="M42" s="7">
        <f t="shared" si="5"/>
        <v>1989.325190568356</v>
      </c>
      <c r="N42" s="7">
        <f t="shared" si="6"/>
        <v>99.619145056909474</v>
      </c>
      <c r="O42" s="7">
        <f t="shared" si="7"/>
        <v>-17.674809431644007</v>
      </c>
    </row>
    <row r="43" spans="1:15" x14ac:dyDescent="0.25">
      <c r="A43" s="5">
        <v>41069</v>
      </c>
      <c r="B43" s="3" t="s">
        <v>9</v>
      </c>
      <c r="C43" s="6">
        <v>1</v>
      </c>
      <c r="D43" s="3" t="s">
        <v>0</v>
      </c>
      <c r="E43" s="4">
        <v>2025</v>
      </c>
      <c r="F43" s="4">
        <v>8135.29</v>
      </c>
      <c r="G43" s="4">
        <v>442.47</v>
      </c>
      <c r="H43" s="7">
        <f t="shared" si="0"/>
        <v>10602.76</v>
      </c>
      <c r="I43" s="4">
        <f t="shared" si="1"/>
        <v>2047.9721678126327</v>
      </c>
      <c r="J43" s="4">
        <f t="shared" si="2"/>
        <v>2034</v>
      </c>
      <c r="K43" s="7">
        <f t="shared" si="3"/>
        <v>58.646977244276727</v>
      </c>
      <c r="L43" s="7">
        <f t="shared" si="4"/>
        <v>2106.6191450569095</v>
      </c>
      <c r="M43" s="7">
        <f t="shared" si="5"/>
        <v>1989.325190568356</v>
      </c>
      <c r="N43" s="7">
        <f t="shared" si="6"/>
        <v>81.619145056909474</v>
      </c>
      <c r="O43" s="7">
        <f t="shared" si="7"/>
        <v>-35.674809431644007</v>
      </c>
    </row>
    <row r="44" spans="1:15" x14ac:dyDescent="0.25">
      <c r="A44" s="5">
        <v>41070</v>
      </c>
      <c r="B44" s="3" t="s">
        <v>9</v>
      </c>
      <c r="C44" s="6">
        <v>1</v>
      </c>
      <c r="D44" s="3" t="s">
        <v>0</v>
      </c>
      <c r="E44" s="4">
        <v>1998</v>
      </c>
      <c r="F44" s="4">
        <v>8178.76</v>
      </c>
      <c r="G44" s="4">
        <v>442.38</v>
      </c>
      <c r="H44" s="7">
        <f t="shared" si="0"/>
        <v>10619.14</v>
      </c>
      <c r="I44" s="4">
        <f t="shared" si="1"/>
        <v>2047.9721678126327</v>
      </c>
      <c r="J44" s="4">
        <f t="shared" si="2"/>
        <v>2034</v>
      </c>
      <c r="K44" s="7">
        <f t="shared" si="3"/>
        <v>58.646977244276727</v>
      </c>
      <c r="L44" s="7">
        <f t="shared" si="4"/>
        <v>2106.6191450569095</v>
      </c>
      <c r="M44" s="7">
        <f t="shared" si="5"/>
        <v>1989.325190568356</v>
      </c>
      <c r="N44" s="7">
        <f t="shared" si="6"/>
        <v>108.61914505690947</v>
      </c>
      <c r="O44" s="7">
        <f t="shared" si="7"/>
        <v>-8.6748094316440074</v>
      </c>
    </row>
    <row r="45" spans="1:15" x14ac:dyDescent="0.25">
      <c r="A45" s="5">
        <v>41071</v>
      </c>
      <c r="B45" s="3" t="s">
        <v>9</v>
      </c>
      <c r="C45" s="6">
        <v>1</v>
      </c>
      <c r="D45" s="3" t="s">
        <v>0</v>
      </c>
      <c r="E45" s="4">
        <v>2028</v>
      </c>
      <c r="F45" s="4">
        <v>7425.37</v>
      </c>
      <c r="G45" s="4">
        <v>442.9</v>
      </c>
      <c r="H45" s="7">
        <f t="shared" si="0"/>
        <v>9896.2699999999986</v>
      </c>
      <c r="I45" s="4">
        <f t="shared" si="1"/>
        <v>2047.9721678126327</v>
      </c>
      <c r="J45" s="4">
        <f t="shared" si="2"/>
        <v>2034</v>
      </c>
      <c r="K45" s="7">
        <f t="shared" si="3"/>
        <v>58.646977244276727</v>
      </c>
      <c r="L45" s="7">
        <f t="shared" si="4"/>
        <v>2106.6191450569095</v>
      </c>
      <c r="M45" s="7">
        <f t="shared" si="5"/>
        <v>1989.325190568356</v>
      </c>
      <c r="N45" s="7">
        <f t="shared" si="6"/>
        <v>78.619145056909474</v>
      </c>
      <c r="O45" s="7">
        <f t="shared" si="7"/>
        <v>-38.674809431644007</v>
      </c>
    </row>
    <row r="46" spans="1:15" x14ac:dyDescent="0.25">
      <c r="A46" s="5">
        <v>41072</v>
      </c>
      <c r="B46" s="3" t="s">
        <v>9</v>
      </c>
      <c r="C46" s="6">
        <v>1</v>
      </c>
      <c r="D46" s="3" t="s">
        <v>0</v>
      </c>
      <c r="E46" s="4">
        <v>2050</v>
      </c>
      <c r="F46" s="4">
        <v>8308.77</v>
      </c>
      <c r="G46" s="4">
        <v>401.86</v>
      </c>
      <c r="H46" s="7">
        <f t="shared" si="0"/>
        <v>10760.630000000001</v>
      </c>
      <c r="I46" s="4">
        <f t="shared" si="1"/>
        <v>2047.9721678126327</v>
      </c>
      <c r="J46" s="4">
        <f t="shared" si="2"/>
        <v>2034</v>
      </c>
      <c r="K46" s="7">
        <f t="shared" si="3"/>
        <v>58.646977244276727</v>
      </c>
      <c r="L46" s="7">
        <f t="shared" si="4"/>
        <v>2106.6191450569095</v>
      </c>
      <c r="M46" s="7">
        <f t="shared" si="5"/>
        <v>1989.325190568356</v>
      </c>
      <c r="N46" s="7">
        <f t="shared" si="6"/>
        <v>56.619145056909474</v>
      </c>
      <c r="O46" s="7">
        <f t="shared" si="7"/>
        <v>-60.674809431644007</v>
      </c>
    </row>
    <row r="47" spans="1:15" x14ac:dyDescent="0.25">
      <c r="A47" s="5">
        <v>41073</v>
      </c>
      <c r="B47" s="3" t="s">
        <v>9</v>
      </c>
      <c r="C47" s="6">
        <v>1</v>
      </c>
      <c r="D47" s="3" t="s">
        <v>0</v>
      </c>
      <c r="E47" s="4">
        <v>2150</v>
      </c>
      <c r="F47" s="4">
        <v>8419.9699999999993</v>
      </c>
      <c r="G47" s="4">
        <v>380.24</v>
      </c>
      <c r="H47" s="7">
        <f t="shared" si="0"/>
        <v>10950.21</v>
      </c>
      <c r="I47" s="4">
        <f t="shared" si="1"/>
        <v>2047.9721678126327</v>
      </c>
      <c r="J47" s="4">
        <f t="shared" si="2"/>
        <v>2034</v>
      </c>
      <c r="K47" s="7">
        <f t="shared" si="3"/>
        <v>58.646977244276727</v>
      </c>
      <c r="L47" s="7">
        <f t="shared" si="4"/>
        <v>2106.6191450569095</v>
      </c>
      <c r="M47" s="7">
        <f t="shared" si="5"/>
        <v>1989.325190568356</v>
      </c>
      <c r="N47" s="7">
        <f t="shared" si="6"/>
        <v>-43.380854943090526</v>
      </c>
      <c r="O47" s="7">
        <f t="shared" si="7"/>
        <v>-160.67480943164401</v>
      </c>
    </row>
    <row r="48" spans="1:15" x14ac:dyDescent="0.25">
      <c r="A48" s="5">
        <v>41074</v>
      </c>
      <c r="B48" s="3" t="s">
        <v>9</v>
      </c>
      <c r="C48" s="6">
        <v>1</v>
      </c>
      <c r="D48" s="3" t="s">
        <v>0</v>
      </c>
      <c r="E48" s="4">
        <v>1994</v>
      </c>
      <c r="F48" s="4">
        <v>8429.4</v>
      </c>
      <c r="G48" s="4">
        <v>372.79</v>
      </c>
      <c r="H48" s="7">
        <f t="shared" si="0"/>
        <v>10796.19</v>
      </c>
      <c r="I48" s="4">
        <f t="shared" si="1"/>
        <v>2047.9721678126327</v>
      </c>
      <c r="J48" s="4">
        <f t="shared" si="2"/>
        <v>2034</v>
      </c>
      <c r="K48" s="7">
        <f t="shared" si="3"/>
        <v>58.646977244276727</v>
      </c>
      <c r="L48" s="7">
        <f t="shared" si="4"/>
        <v>2106.6191450569095</v>
      </c>
      <c r="M48" s="7">
        <f t="shared" si="5"/>
        <v>1989.325190568356</v>
      </c>
      <c r="N48" s="7">
        <f t="shared" si="6"/>
        <v>112.61914505690947</v>
      </c>
      <c r="O48" s="7">
        <f t="shared" si="7"/>
        <v>-4.6748094316440074</v>
      </c>
    </row>
    <row r="49" spans="1:15" x14ac:dyDescent="0.25">
      <c r="A49" s="5">
        <v>41075</v>
      </c>
      <c r="B49" s="3" t="s">
        <v>9</v>
      </c>
      <c r="C49" s="6">
        <v>1</v>
      </c>
      <c r="D49" s="3" t="s">
        <v>0</v>
      </c>
      <c r="E49" s="4">
        <v>2038</v>
      </c>
      <c r="F49" s="4">
        <v>8448.5300000000007</v>
      </c>
      <c r="G49" s="4">
        <v>379.02</v>
      </c>
      <c r="H49" s="7">
        <f t="shared" si="0"/>
        <v>10865.550000000001</v>
      </c>
      <c r="I49" s="4">
        <f t="shared" si="1"/>
        <v>2047.9721678126327</v>
      </c>
      <c r="J49" s="4">
        <f t="shared" si="2"/>
        <v>2034</v>
      </c>
      <c r="K49" s="7">
        <f t="shared" si="3"/>
        <v>58.646977244276727</v>
      </c>
      <c r="L49" s="7">
        <f t="shared" si="4"/>
        <v>2106.6191450569095</v>
      </c>
      <c r="M49" s="7">
        <f t="shared" si="5"/>
        <v>1989.325190568356</v>
      </c>
      <c r="N49" s="7">
        <f t="shared" si="6"/>
        <v>68.619145056909474</v>
      </c>
      <c r="O49" s="7">
        <f t="shared" si="7"/>
        <v>-48.674809431644007</v>
      </c>
    </row>
    <row r="50" spans="1:15" x14ac:dyDescent="0.25">
      <c r="A50" s="5">
        <v>41076</v>
      </c>
      <c r="B50" s="3" t="s">
        <v>9</v>
      </c>
      <c r="C50" s="6">
        <v>1</v>
      </c>
      <c r="D50" s="3" t="s">
        <v>0</v>
      </c>
      <c r="E50" s="4">
        <v>2015</v>
      </c>
      <c r="F50" s="4">
        <v>8464.89</v>
      </c>
      <c r="G50" s="4">
        <v>384.3</v>
      </c>
      <c r="H50" s="7">
        <f t="shared" si="0"/>
        <v>10864.189999999999</v>
      </c>
      <c r="I50" s="4">
        <f t="shared" si="1"/>
        <v>2047.9721678126327</v>
      </c>
      <c r="J50" s="4">
        <f t="shared" si="2"/>
        <v>2034</v>
      </c>
      <c r="K50" s="7">
        <f t="shared" si="3"/>
        <v>58.646977244276727</v>
      </c>
      <c r="L50" s="7">
        <f t="shared" si="4"/>
        <v>2106.6191450569095</v>
      </c>
      <c r="M50" s="7">
        <f t="shared" si="5"/>
        <v>1989.325190568356</v>
      </c>
      <c r="N50" s="7">
        <f t="shared" si="6"/>
        <v>91.619145056909474</v>
      </c>
      <c r="O50" s="7">
        <f t="shared" si="7"/>
        <v>-25.674809431644007</v>
      </c>
    </row>
    <row r="51" spans="1:15" x14ac:dyDescent="0.25">
      <c r="A51" s="5">
        <v>41077</v>
      </c>
      <c r="B51" s="3" t="s">
        <v>9</v>
      </c>
      <c r="C51" s="6">
        <v>1</v>
      </c>
      <c r="D51" s="3" t="s">
        <v>0</v>
      </c>
      <c r="E51" s="4">
        <v>1998</v>
      </c>
      <c r="F51" s="4">
        <v>8478.64</v>
      </c>
      <c r="G51" s="4">
        <v>385.75</v>
      </c>
      <c r="H51" s="7">
        <f t="shared" si="0"/>
        <v>10862.39</v>
      </c>
      <c r="I51" s="4">
        <f t="shared" si="1"/>
        <v>2047.9721678126327</v>
      </c>
      <c r="J51" s="4">
        <f t="shared" si="2"/>
        <v>2034</v>
      </c>
      <c r="K51" s="7">
        <f t="shared" si="3"/>
        <v>58.646977244276727</v>
      </c>
      <c r="L51" s="7">
        <f t="shared" si="4"/>
        <v>2106.6191450569095</v>
      </c>
      <c r="M51" s="7">
        <f t="shared" si="5"/>
        <v>1989.325190568356</v>
      </c>
      <c r="N51" s="7">
        <f t="shared" si="6"/>
        <v>108.61914505690947</v>
      </c>
      <c r="O51" s="7">
        <f t="shared" si="7"/>
        <v>-8.6748094316440074</v>
      </c>
    </row>
    <row r="52" spans="1:15" x14ac:dyDescent="0.25">
      <c r="A52" s="5">
        <v>41078</v>
      </c>
      <c r="B52" s="3" t="s">
        <v>9</v>
      </c>
      <c r="C52" s="6">
        <v>1</v>
      </c>
      <c r="D52" s="3" t="s">
        <v>0</v>
      </c>
      <c r="E52" s="4">
        <v>2023</v>
      </c>
      <c r="F52" s="4">
        <v>8488.85</v>
      </c>
      <c r="G52" s="4">
        <v>386.95</v>
      </c>
      <c r="H52" s="7">
        <f t="shared" si="0"/>
        <v>10898.800000000001</v>
      </c>
      <c r="I52" s="4">
        <f t="shared" si="1"/>
        <v>2047.9721678126327</v>
      </c>
      <c r="J52" s="4">
        <f t="shared" si="2"/>
        <v>2034</v>
      </c>
      <c r="K52" s="7">
        <f t="shared" si="3"/>
        <v>58.646977244276727</v>
      </c>
      <c r="L52" s="7">
        <f t="shared" si="4"/>
        <v>2106.6191450569095</v>
      </c>
      <c r="M52" s="7">
        <f t="shared" si="5"/>
        <v>1989.325190568356</v>
      </c>
      <c r="N52" s="7">
        <f t="shared" si="6"/>
        <v>83.619145056909474</v>
      </c>
      <c r="O52" s="7">
        <f t="shared" si="7"/>
        <v>-33.674809431644007</v>
      </c>
    </row>
    <row r="53" spans="1:15" x14ac:dyDescent="0.25">
      <c r="A53" s="5">
        <v>41079</v>
      </c>
      <c r="B53" s="3" t="s">
        <v>9</v>
      </c>
      <c r="C53" s="6">
        <v>1</v>
      </c>
      <c r="D53" s="3" t="s">
        <v>0</v>
      </c>
      <c r="E53" s="4">
        <v>2019</v>
      </c>
      <c r="F53" s="4">
        <v>8486.6299999999992</v>
      </c>
      <c r="G53" s="4">
        <v>388.2</v>
      </c>
      <c r="H53" s="7">
        <f t="shared" si="0"/>
        <v>10893.83</v>
      </c>
      <c r="I53" s="4">
        <f t="shared" si="1"/>
        <v>2047.9721678126327</v>
      </c>
      <c r="J53" s="4">
        <f t="shared" si="2"/>
        <v>2034</v>
      </c>
      <c r="K53" s="7">
        <f t="shared" si="3"/>
        <v>58.646977244276727</v>
      </c>
      <c r="L53" s="7">
        <f t="shared" si="4"/>
        <v>2106.6191450569095</v>
      </c>
      <c r="M53" s="7">
        <f t="shared" si="5"/>
        <v>1989.325190568356</v>
      </c>
      <c r="N53" s="7">
        <f t="shared" si="6"/>
        <v>87.619145056909474</v>
      </c>
      <c r="O53" s="7">
        <f t="shared" si="7"/>
        <v>-29.674809431644007</v>
      </c>
    </row>
    <row r="54" spans="1:15" x14ac:dyDescent="0.25">
      <c r="A54" s="5">
        <v>41080</v>
      </c>
      <c r="B54" s="3" t="s">
        <v>9</v>
      </c>
      <c r="C54" s="6">
        <v>1</v>
      </c>
      <c r="D54" s="3" t="s">
        <v>0</v>
      </c>
      <c r="E54" s="4">
        <v>2138</v>
      </c>
      <c r="F54" s="4">
        <v>8390.32</v>
      </c>
      <c r="G54" s="4">
        <v>389.6</v>
      </c>
      <c r="H54" s="7">
        <f t="shared" si="0"/>
        <v>10917.92</v>
      </c>
      <c r="I54" s="4">
        <f t="shared" si="1"/>
        <v>2047.9721678126327</v>
      </c>
      <c r="J54" s="4">
        <f t="shared" si="2"/>
        <v>2034</v>
      </c>
      <c r="K54" s="7">
        <f t="shared" si="3"/>
        <v>58.646977244276727</v>
      </c>
      <c r="L54" s="7">
        <f t="shared" si="4"/>
        <v>2106.6191450569095</v>
      </c>
      <c r="M54" s="7">
        <f t="shared" si="5"/>
        <v>1989.325190568356</v>
      </c>
      <c r="N54" s="7">
        <f t="shared" si="6"/>
        <v>-31.380854943090526</v>
      </c>
      <c r="O54" s="7">
        <f t="shared" si="7"/>
        <v>-148.67480943164401</v>
      </c>
    </row>
    <row r="55" spans="1:15" x14ac:dyDescent="0.25">
      <c r="A55" s="5">
        <v>41081</v>
      </c>
      <c r="B55" s="3" t="s">
        <v>9</v>
      </c>
      <c r="C55" s="6">
        <v>1</v>
      </c>
      <c r="D55" s="3" t="s">
        <v>0</v>
      </c>
      <c r="E55" s="4">
        <v>2172</v>
      </c>
      <c r="F55" s="4">
        <v>8318.56</v>
      </c>
      <c r="G55" s="4">
        <v>388.9</v>
      </c>
      <c r="H55" s="7">
        <f t="shared" si="0"/>
        <v>10879.46</v>
      </c>
      <c r="I55" s="4">
        <f t="shared" si="1"/>
        <v>2047.9721678126327</v>
      </c>
      <c r="J55" s="4">
        <f t="shared" si="2"/>
        <v>2034</v>
      </c>
      <c r="K55" s="7">
        <f t="shared" si="3"/>
        <v>58.646977244276727</v>
      </c>
      <c r="L55" s="7">
        <f t="shared" si="4"/>
        <v>2106.6191450569095</v>
      </c>
      <c r="M55" s="7">
        <f t="shared" si="5"/>
        <v>1989.325190568356</v>
      </c>
      <c r="N55" s="7">
        <f t="shared" si="6"/>
        <v>-65.380854943090526</v>
      </c>
      <c r="O55" s="7">
        <f t="shared" si="7"/>
        <v>-182.67480943164401</v>
      </c>
    </row>
    <row r="56" spans="1:15" x14ac:dyDescent="0.25">
      <c r="A56" s="5">
        <v>41082</v>
      </c>
      <c r="B56" s="3" t="s">
        <v>9</v>
      </c>
      <c r="C56" s="6">
        <v>1</v>
      </c>
      <c r="D56" s="3" t="s">
        <v>0</v>
      </c>
      <c r="E56" s="4">
        <v>1990</v>
      </c>
      <c r="F56" s="4">
        <v>7874.22</v>
      </c>
      <c r="G56" s="4">
        <v>370.55</v>
      </c>
      <c r="H56" s="7">
        <f t="shared" si="0"/>
        <v>10234.77</v>
      </c>
      <c r="I56" s="4">
        <f t="shared" si="1"/>
        <v>2047.9721678126327</v>
      </c>
      <c r="J56" s="4">
        <f t="shared" si="2"/>
        <v>2034</v>
      </c>
      <c r="K56" s="7">
        <f t="shared" si="3"/>
        <v>58.646977244276727</v>
      </c>
      <c r="L56" s="7">
        <f t="shared" si="4"/>
        <v>2106.6191450569095</v>
      </c>
      <c r="M56" s="7">
        <f t="shared" si="5"/>
        <v>1989.325190568356</v>
      </c>
      <c r="N56" s="7">
        <f t="shared" si="6"/>
        <v>116.61914505690947</v>
      </c>
      <c r="O56" s="7">
        <f t="shared" si="7"/>
        <v>-0.67480943164400742</v>
      </c>
    </row>
    <row r="57" spans="1:15" x14ac:dyDescent="0.25">
      <c r="A57" s="5">
        <v>41083</v>
      </c>
      <c r="B57" s="3" t="s">
        <v>9</v>
      </c>
      <c r="C57" s="6">
        <v>1</v>
      </c>
      <c r="D57" s="3" t="s">
        <v>0</v>
      </c>
      <c r="E57" s="4">
        <v>2040</v>
      </c>
      <c r="F57" s="4">
        <v>6468.24</v>
      </c>
      <c r="G57" s="4">
        <v>359.44</v>
      </c>
      <c r="H57" s="7">
        <f t="shared" si="0"/>
        <v>8867.68</v>
      </c>
      <c r="I57" s="4">
        <f t="shared" si="1"/>
        <v>2047.9721678126327</v>
      </c>
      <c r="J57" s="4">
        <f t="shared" si="2"/>
        <v>2034</v>
      </c>
      <c r="K57" s="7">
        <f t="shared" si="3"/>
        <v>58.646977244276727</v>
      </c>
      <c r="L57" s="7">
        <f t="shared" si="4"/>
        <v>2106.6191450569095</v>
      </c>
      <c r="M57" s="7">
        <f t="shared" si="5"/>
        <v>1989.325190568356</v>
      </c>
      <c r="N57" s="7">
        <f t="shared" si="6"/>
        <v>66.619145056909474</v>
      </c>
      <c r="O57" s="7">
        <f t="shared" si="7"/>
        <v>-50.674809431644007</v>
      </c>
    </row>
    <row r="58" spans="1:15" x14ac:dyDescent="0.25">
      <c r="A58" s="5">
        <v>41084</v>
      </c>
      <c r="B58" s="3" t="s">
        <v>9</v>
      </c>
      <c r="C58" s="6">
        <v>1</v>
      </c>
      <c r="D58" s="3" t="s">
        <v>0</v>
      </c>
      <c r="E58" s="4">
        <v>2022</v>
      </c>
      <c r="F58" s="4">
        <v>5956.69</v>
      </c>
      <c r="G58" s="4">
        <v>307.98</v>
      </c>
      <c r="H58" s="7">
        <f t="shared" si="0"/>
        <v>8286.67</v>
      </c>
      <c r="I58" s="4">
        <f t="shared" si="1"/>
        <v>2047.9721678126327</v>
      </c>
      <c r="J58" s="4">
        <f t="shared" si="2"/>
        <v>2034</v>
      </c>
      <c r="K58" s="7">
        <f t="shared" si="3"/>
        <v>58.646977244276727</v>
      </c>
      <c r="L58" s="7">
        <f t="shared" si="4"/>
        <v>2106.6191450569095</v>
      </c>
      <c r="M58" s="7">
        <f t="shared" si="5"/>
        <v>1989.325190568356</v>
      </c>
      <c r="N58" s="7">
        <f t="shared" si="6"/>
        <v>84.619145056909474</v>
      </c>
      <c r="O58" s="7">
        <f t="shared" si="7"/>
        <v>-32.674809431644007</v>
      </c>
    </row>
    <row r="59" spans="1:15" x14ac:dyDescent="0.25">
      <c r="A59" s="5">
        <v>41085</v>
      </c>
      <c r="B59" s="3" t="s">
        <v>9</v>
      </c>
      <c r="C59" s="6">
        <v>1</v>
      </c>
      <c r="D59" s="3" t="s">
        <v>0</v>
      </c>
      <c r="E59" s="4">
        <v>2204</v>
      </c>
      <c r="F59" s="4">
        <v>8117.7</v>
      </c>
      <c r="G59" s="4">
        <v>343.5</v>
      </c>
      <c r="H59" s="7">
        <f t="shared" si="0"/>
        <v>10665.2</v>
      </c>
      <c r="I59" s="4">
        <f t="shared" si="1"/>
        <v>2047.9721678126327</v>
      </c>
      <c r="J59" s="4">
        <f t="shared" si="2"/>
        <v>2034</v>
      </c>
      <c r="K59" s="7">
        <f t="shared" si="3"/>
        <v>58.646977244276727</v>
      </c>
      <c r="L59" s="7">
        <f t="shared" si="4"/>
        <v>2106.6191450569095</v>
      </c>
      <c r="M59" s="7">
        <f t="shared" si="5"/>
        <v>1989.325190568356</v>
      </c>
      <c r="N59" s="7">
        <f t="shared" si="6"/>
        <v>-97.380854943090526</v>
      </c>
      <c r="O59" s="7">
        <f t="shared" si="7"/>
        <v>-214.67480943164401</v>
      </c>
    </row>
    <row r="60" spans="1:15" x14ac:dyDescent="0.25">
      <c r="A60" s="5">
        <v>41086</v>
      </c>
      <c r="B60" s="3" t="s">
        <v>9</v>
      </c>
      <c r="C60" s="6">
        <v>1</v>
      </c>
      <c r="D60" s="3" t="s">
        <v>0</v>
      </c>
      <c r="E60" s="4">
        <v>2198</v>
      </c>
      <c r="F60" s="4">
        <v>8554.4</v>
      </c>
      <c r="G60" s="4">
        <v>331.77</v>
      </c>
      <c r="H60" s="7">
        <f t="shared" si="0"/>
        <v>11084.17</v>
      </c>
      <c r="I60" s="4">
        <f t="shared" si="1"/>
        <v>2047.9721678126327</v>
      </c>
      <c r="J60" s="4">
        <f t="shared" si="2"/>
        <v>2034</v>
      </c>
      <c r="K60" s="7">
        <f t="shared" si="3"/>
        <v>58.646977244276727</v>
      </c>
      <c r="L60" s="7">
        <f t="shared" si="4"/>
        <v>2106.6191450569095</v>
      </c>
      <c r="M60" s="7">
        <f t="shared" si="5"/>
        <v>1989.325190568356</v>
      </c>
      <c r="N60" s="7">
        <f t="shared" si="6"/>
        <v>-91.380854943090526</v>
      </c>
      <c r="O60" s="7">
        <f t="shared" si="7"/>
        <v>-208.67480943164401</v>
      </c>
    </row>
    <row r="61" spans="1:15" x14ac:dyDescent="0.25">
      <c r="A61" s="5">
        <v>41087</v>
      </c>
      <c r="B61" s="3" t="s">
        <v>9</v>
      </c>
      <c r="C61" s="6">
        <v>1</v>
      </c>
      <c r="D61" s="3" t="s">
        <v>0</v>
      </c>
      <c r="E61" s="4">
        <v>2115</v>
      </c>
      <c r="F61" s="4">
        <v>9161</v>
      </c>
      <c r="G61" s="4">
        <v>303.3</v>
      </c>
      <c r="H61" s="7">
        <f t="shared" si="0"/>
        <v>11579.3</v>
      </c>
      <c r="I61" s="4">
        <f t="shared" si="1"/>
        <v>2047.9721678126327</v>
      </c>
      <c r="J61" s="4">
        <f t="shared" si="2"/>
        <v>2034</v>
      </c>
      <c r="K61" s="7">
        <f t="shared" si="3"/>
        <v>58.646977244276727</v>
      </c>
      <c r="L61" s="7">
        <f t="shared" si="4"/>
        <v>2106.6191450569095</v>
      </c>
      <c r="M61" s="7">
        <f t="shared" si="5"/>
        <v>1989.325190568356</v>
      </c>
      <c r="N61" s="7">
        <f t="shared" si="6"/>
        <v>-8.3808549430905259</v>
      </c>
      <c r="O61" s="7">
        <f t="shared" si="7"/>
        <v>-125.67480943164401</v>
      </c>
    </row>
    <row r="62" spans="1:15" x14ac:dyDescent="0.25">
      <c r="A62" s="5">
        <v>41088</v>
      </c>
      <c r="B62" s="3" t="s">
        <v>9</v>
      </c>
      <c r="C62" s="6">
        <v>1</v>
      </c>
      <c r="D62" s="3" t="s">
        <v>0</v>
      </c>
      <c r="E62" s="4">
        <v>2032</v>
      </c>
      <c r="F62" s="4">
        <v>8486.6299999999992</v>
      </c>
      <c r="G62" s="4">
        <v>389.6</v>
      </c>
      <c r="H62" s="7">
        <f t="shared" si="0"/>
        <v>10908.23</v>
      </c>
      <c r="I62" s="4">
        <f t="shared" si="1"/>
        <v>2047.9721678126327</v>
      </c>
      <c r="J62" s="4">
        <f t="shared" si="2"/>
        <v>2034</v>
      </c>
      <c r="K62" s="7">
        <f t="shared" si="3"/>
        <v>58.646977244276727</v>
      </c>
      <c r="L62" s="7">
        <f t="shared" si="4"/>
        <v>2106.6191450569095</v>
      </c>
      <c r="M62" s="7">
        <f t="shared" si="5"/>
        <v>1989.325190568356</v>
      </c>
      <c r="N62" s="7">
        <f t="shared" si="6"/>
        <v>74.619145056909474</v>
      </c>
      <c r="O62" s="7">
        <f t="shared" si="7"/>
        <v>-42.674809431644007</v>
      </c>
    </row>
    <row r="63" spans="1:15" x14ac:dyDescent="0.25">
      <c r="A63" s="5">
        <v>41089</v>
      </c>
      <c r="B63" s="3" t="s">
        <v>9</v>
      </c>
      <c r="C63" s="6">
        <v>1</v>
      </c>
      <c r="D63" s="3" t="s">
        <v>0</v>
      </c>
      <c r="E63" s="4">
        <v>2040</v>
      </c>
      <c r="F63" s="4">
        <v>8318.56</v>
      </c>
      <c r="G63" s="4">
        <v>388.9</v>
      </c>
      <c r="H63" s="7">
        <f t="shared" si="0"/>
        <v>10747.46</v>
      </c>
      <c r="I63" s="4">
        <f t="shared" si="1"/>
        <v>2047.9721678126327</v>
      </c>
      <c r="J63" s="4">
        <f t="shared" si="2"/>
        <v>2034</v>
      </c>
      <c r="K63" s="7">
        <f t="shared" si="3"/>
        <v>58.646977244276727</v>
      </c>
      <c r="L63" s="7">
        <f t="shared" si="4"/>
        <v>2106.6191450569095</v>
      </c>
      <c r="M63" s="7">
        <f t="shared" si="5"/>
        <v>1989.325190568356</v>
      </c>
      <c r="N63" s="7">
        <f t="shared" si="6"/>
        <v>66.619145056909474</v>
      </c>
      <c r="O63" s="7">
        <f t="shared" si="7"/>
        <v>-50.674809431644007</v>
      </c>
    </row>
    <row r="64" spans="1:15" x14ac:dyDescent="0.25">
      <c r="A64" s="5">
        <v>41090</v>
      </c>
      <c r="B64" s="3" t="s">
        <v>9</v>
      </c>
      <c r="C64" s="6">
        <v>1</v>
      </c>
      <c r="D64" s="3" t="s">
        <v>0</v>
      </c>
      <c r="E64" s="4">
        <v>2012</v>
      </c>
      <c r="F64" s="4">
        <v>8429.4</v>
      </c>
      <c r="G64" s="4">
        <v>370.55</v>
      </c>
      <c r="H64" s="7">
        <f t="shared" si="0"/>
        <v>10811.949999999999</v>
      </c>
      <c r="I64" s="4">
        <f t="shared" si="1"/>
        <v>2047.9721678126327</v>
      </c>
      <c r="J64" s="4">
        <f t="shared" si="2"/>
        <v>2034</v>
      </c>
      <c r="K64" s="7">
        <f t="shared" si="3"/>
        <v>58.646977244276727</v>
      </c>
      <c r="L64" s="7">
        <f t="shared" si="4"/>
        <v>2106.6191450569095</v>
      </c>
      <c r="M64" s="7">
        <f t="shared" si="5"/>
        <v>1989.325190568356</v>
      </c>
      <c r="N64" s="7">
        <f t="shared" si="6"/>
        <v>94.619145056909474</v>
      </c>
      <c r="O64" s="7">
        <f t="shared" si="7"/>
        <v>-22.674809431644007</v>
      </c>
    </row>
    <row r="65" spans="1:4" x14ac:dyDescent="0.25">
      <c r="A65" s="2"/>
    </row>
    <row r="66" spans="1:4" ht="15.75" thickBot="1" x14ac:dyDescent="0.3"/>
    <row r="67" spans="1:4" ht="15.75" thickBot="1" x14ac:dyDescent="0.3">
      <c r="A67" s="25" t="s">
        <v>11</v>
      </c>
      <c r="B67" s="26"/>
      <c r="C67" s="27"/>
    </row>
    <row r="68" spans="1:4" ht="15.75" thickBot="1" x14ac:dyDescent="0.3">
      <c r="A68" s="10" t="s">
        <v>13</v>
      </c>
      <c r="B68" s="15">
        <f>HARMEAN(E4:E64)</f>
        <v>2047.9721678126327</v>
      </c>
      <c r="C68" s="16"/>
    </row>
    <row r="69" spans="1:4" ht="15.75" thickBot="1" x14ac:dyDescent="0.3">
      <c r="A69" s="11" t="s">
        <v>15</v>
      </c>
      <c r="B69" s="17">
        <f>MEDIAN(E4:E64)</f>
        <v>2034</v>
      </c>
      <c r="C69" s="18"/>
    </row>
    <row r="70" spans="1:4" ht="30.75" thickBot="1" x14ac:dyDescent="0.3">
      <c r="A70" s="11" t="s">
        <v>14</v>
      </c>
      <c r="B70" s="15">
        <f>STDEVA(E4:E64)</f>
        <v>58.646977244276727</v>
      </c>
      <c r="C70" s="16"/>
    </row>
    <row r="71" spans="1:4" ht="15.75" thickBot="1" x14ac:dyDescent="0.3">
      <c r="A71" s="12" t="s">
        <v>16</v>
      </c>
      <c r="B71" s="15">
        <f>VARA(E4:E64)</f>
        <v>3439.4679398907119</v>
      </c>
      <c r="C71" s="16"/>
      <c r="D71" s="1"/>
    </row>
  </sheetData>
  <mergeCells count="7">
    <mergeCell ref="B71:C71"/>
    <mergeCell ref="B69:C69"/>
    <mergeCell ref="I2:O2"/>
    <mergeCell ref="A2:H2"/>
    <mergeCell ref="A67:C67"/>
    <mergeCell ref="B68:C68"/>
    <mergeCell ref="B70:C70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PROYECCION DEL PETROLEO</vt:lpstr>
      <vt:lpstr>Hoja2</vt:lpstr>
      <vt:lpstr>Hoja3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2012-09-12T23:44:34Z</cp:lastPrinted>
  <dcterms:created xsi:type="dcterms:W3CDTF">2012-09-10T23:42:53Z</dcterms:created>
  <dcterms:modified xsi:type="dcterms:W3CDTF">2012-09-12T23:45:07Z</dcterms:modified>
</cp:coreProperties>
</file>