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5190" tabRatio="989" activeTab="2"/>
  </bookViews>
  <sheets>
    <sheet name="LISTA MAESTRA" sheetId="1" r:id="rId1"/>
    <sheet name="VENTAS AÑO ANTERIOR" sheetId="2" r:id="rId2"/>
    <sheet name="PROYECCIONES" sheetId="3" r:id="rId3"/>
  </sheets>
  <calcPr calcId="144525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K90" i="3" l="1"/>
  <c r="M80" i="3"/>
  <c r="M84" i="3" s="1"/>
  <c r="L80" i="3"/>
  <c r="J80" i="3"/>
  <c r="M79" i="3"/>
  <c r="L79" i="3"/>
  <c r="J79" i="3"/>
  <c r="J77" i="3"/>
  <c r="I77" i="3"/>
  <c r="N88" i="3"/>
  <c r="N89" i="3" s="1"/>
  <c r="N90" i="3" s="1"/>
  <c r="N91" i="3" s="1"/>
  <c r="M88" i="3"/>
  <c r="M89" i="3" s="1"/>
  <c r="M90" i="3" s="1"/>
  <c r="L88" i="3"/>
  <c r="J84" i="3"/>
  <c r="O79" i="3"/>
  <c r="M83" i="3" s="1"/>
  <c r="E80" i="3"/>
  <c r="E84" i="3" s="1"/>
  <c r="D80" i="3"/>
  <c r="D84" i="3" s="1"/>
  <c r="B80" i="3"/>
  <c r="E79" i="3"/>
  <c r="D79" i="3"/>
  <c r="B79" i="3"/>
  <c r="B77" i="3"/>
  <c r="A77" i="3"/>
  <c r="F88" i="3"/>
  <c r="F89" i="3" s="1"/>
  <c r="F90" i="3" s="1"/>
  <c r="F91" i="3" s="1"/>
  <c r="E88" i="3"/>
  <c r="E89" i="3" s="1"/>
  <c r="E90" i="3" s="1"/>
  <c r="D88" i="3"/>
  <c r="B84" i="3"/>
  <c r="G79" i="3"/>
  <c r="E83" i="3" s="1"/>
  <c r="M60" i="3"/>
  <c r="M64" i="3" s="1"/>
  <c r="L60" i="3"/>
  <c r="J60" i="3"/>
  <c r="M59" i="3"/>
  <c r="L59" i="3"/>
  <c r="J59" i="3"/>
  <c r="J57" i="3"/>
  <c r="I57" i="3"/>
  <c r="N68" i="3"/>
  <c r="N69" i="3" s="1"/>
  <c r="N70" i="3" s="1"/>
  <c r="N71" i="3" s="1"/>
  <c r="M68" i="3"/>
  <c r="M69" i="3" s="1"/>
  <c r="M70" i="3" s="1"/>
  <c r="L68" i="3"/>
  <c r="J64" i="3"/>
  <c r="O59" i="3"/>
  <c r="M63" i="3" s="1"/>
  <c r="E60" i="3"/>
  <c r="D60" i="3"/>
  <c r="B60" i="3"/>
  <c r="E59" i="3"/>
  <c r="D59" i="3"/>
  <c r="B59" i="3"/>
  <c r="B57" i="3"/>
  <c r="A57" i="3"/>
  <c r="F68" i="3"/>
  <c r="F69" i="3" s="1"/>
  <c r="F70" i="3" s="1"/>
  <c r="F71" i="3" s="1"/>
  <c r="D68" i="3"/>
  <c r="D64" i="3"/>
  <c r="B64" i="3"/>
  <c r="E64" i="3"/>
  <c r="B68" i="3"/>
  <c r="B69" i="3" s="1"/>
  <c r="K50" i="3"/>
  <c r="K49" i="3"/>
  <c r="K45" i="3"/>
  <c r="J45" i="3"/>
  <c r="M43" i="3"/>
  <c r="L43" i="3"/>
  <c r="J43" i="3"/>
  <c r="M40" i="3"/>
  <c r="L40" i="3"/>
  <c r="J40" i="3"/>
  <c r="L39" i="3"/>
  <c r="J39" i="3"/>
  <c r="J37" i="3"/>
  <c r="I37" i="3"/>
  <c r="N48" i="3"/>
  <c r="N49" i="3" s="1"/>
  <c r="N50" i="3" s="1"/>
  <c r="N51" i="3" s="1"/>
  <c r="M44" i="3"/>
  <c r="L44" i="3"/>
  <c r="J48" i="3"/>
  <c r="J49" i="3" s="1"/>
  <c r="M39" i="3"/>
  <c r="E54" i="3"/>
  <c r="C54" i="3"/>
  <c r="D55" i="3" s="1"/>
  <c r="E53" i="3"/>
  <c r="C53" i="3"/>
  <c r="F51" i="3"/>
  <c r="D51" i="3"/>
  <c r="F50" i="3"/>
  <c r="F49" i="3"/>
  <c r="E50" i="3"/>
  <c r="C50" i="3"/>
  <c r="E49" i="3"/>
  <c r="C49" i="3"/>
  <c r="B49" i="3"/>
  <c r="B48" i="3"/>
  <c r="F48" i="3"/>
  <c r="E48" i="3"/>
  <c r="D48" i="3"/>
  <c r="C48" i="3"/>
  <c r="C46" i="3"/>
  <c r="C45" i="3"/>
  <c r="B45" i="3"/>
  <c r="E44" i="3"/>
  <c r="D44" i="3"/>
  <c r="B44" i="3"/>
  <c r="E43" i="3"/>
  <c r="D43" i="3"/>
  <c r="B43" i="3"/>
  <c r="G39" i="3"/>
  <c r="E40" i="3"/>
  <c r="D40" i="3"/>
  <c r="B40" i="3"/>
  <c r="E39" i="3"/>
  <c r="D39" i="3"/>
  <c r="B39" i="3"/>
  <c r="B37" i="3"/>
  <c r="A37" i="3"/>
  <c r="K31" i="3"/>
  <c r="K30" i="3"/>
  <c r="K29" i="3"/>
  <c r="K28" i="3"/>
  <c r="K27" i="3"/>
  <c r="K26" i="3"/>
  <c r="K25" i="3"/>
  <c r="K24" i="3"/>
  <c r="K23" i="3"/>
  <c r="K22" i="3"/>
  <c r="K21" i="3"/>
  <c r="K20" i="3"/>
  <c r="M20" i="3" s="1"/>
  <c r="L18" i="3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J33" i="3"/>
  <c r="L31" i="3"/>
  <c r="L30" i="3"/>
  <c r="L29" i="3"/>
  <c r="L28" i="3"/>
  <c r="L27" i="3"/>
  <c r="L26" i="3"/>
  <c r="L25" i="3"/>
  <c r="L24" i="3"/>
  <c r="L23" i="3"/>
  <c r="L22" i="3"/>
  <c r="L21" i="3"/>
  <c r="L20" i="3"/>
  <c r="L33" i="3" s="1"/>
  <c r="G20" i="3"/>
  <c r="I20" i="3" s="1"/>
  <c r="H18" i="3"/>
  <c r="F33" i="3"/>
  <c r="H31" i="3"/>
  <c r="H30" i="3"/>
  <c r="H29" i="3"/>
  <c r="H28" i="3"/>
  <c r="H27" i="3"/>
  <c r="H26" i="3"/>
  <c r="H25" i="3"/>
  <c r="H24" i="3"/>
  <c r="H23" i="3"/>
  <c r="H22" i="3"/>
  <c r="H21" i="3"/>
  <c r="H20" i="3"/>
  <c r="H33" i="3" s="1"/>
  <c r="C20" i="3"/>
  <c r="E20" i="3" s="1"/>
  <c r="D18" i="3"/>
  <c r="B33" i="3"/>
  <c r="D31" i="3"/>
  <c r="D30" i="3"/>
  <c r="D29" i="3"/>
  <c r="D28" i="3"/>
  <c r="D27" i="3"/>
  <c r="D26" i="3"/>
  <c r="D25" i="3"/>
  <c r="D24" i="3"/>
  <c r="D23" i="3"/>
  <c r="D22" i="3"/>
  <c r="D21" i="3"/>
  <c r="D20" i="3"/>
  <c r="K3" i="3"/>
  <c r="M3" i="3" s="1"/>
  <c r="L1" i="3"/>
  <c r="J16" i="3"/>
  <c r="L14" i="3"/>
  <c r="L13" i="3"/>
  <c r="L12" i="3"/>
  <c r="L11" i="3"/>
  <c r="L10" i="3"/>
  <c r="L9" i="3"/>
  <c r="L8" i="3"/>
  <c r="L7" i="3"/>
  <c r="L6" i="3"/>
  <c r="L16" i="3" s="1"/>
  <c r="L5" i="3"/>
  <c r="L4" i="3"/>
  <c r="L3" i="3"/>
  <c r="G3" i="3"/>
  <c r="I3" i="3" s="1"/>
  <c r="H1" i="3"/>
  <c r="F16" i="3"/>
  <c r="H14" i="3"/>
  <c r="H13" i="3"/>
  <c r="H12" i="3"/>
  <c r="H11" i="3"/>
  <c r="H10" i="3"/>
  <c r="H9" i="3"/>
  <c r="H8" i="3"/>
  <c r="H7" i="3"/>
  <c r="H6" i="3"/>
  <c r="H5" i="3"/>
  <c r="H4" i="3"/>
  <c r="H3" i="3"/>
  <c r="B16" i="3"/>
  <c r="D14" i="3"/>
  <c r="D13" i="3"/>
  <c r="D12" i="3"/>
  <c r="D11" i="3"/>
  <c r="D10" i="3"/>
  <c r="D9" i="3"/>
  <c r="D8" i="3"/>
  <c r="D7" i="3"/>
  <c r="D6" i="3"/>
  <c r="D5" i="3"/>
  <c r="D4" i="3"/>
  <c r="D3" i="3"/>
  <c r="D16" i="3" s="1"/>
  <c r="C3" i="3"/>
  <c r="E3" i="3" s="1"/>
  <c r="E54" i="2"/>
  <c r="E53" i="2"/>
  <c r="L83" i="3" l="1"/>
  <c r="J83" i="3"/>
  <c r="J85" i="3" s="1"/>
  <c r="L84" i="3"/>
  <c r="J88" i="3"/>
  <c r="J89" i="3" s="1"/>
  <c r="B83" i="3"/>
  <c r="B85" i="3" s="1"/>
  <c r="D83" i="3"/>
  <c r="C85" i="3" s="1"/>
  <c r="B88" i="3"/>
  <c r="B89" i="3" s="1"/>
  <c r="L63" i="3"/>
  <c r="K65" i="3" s="1"/>
  <c r="J63" i="3"/>
  <c r="J65" i="3" s="1"/>
  <c r="L64" i="3"/>
  <c r="J68" i="3"/>
  <c r="J69" i="3" s="1"/>
  <c r="G59" i="3"/>
  <c r="E68" i="3"/>
  <c r="E69" i="3" s="1"/>
  <c r="E70" i="3" s="1"/>
  <c r="J44" i="3"/>
  <c r="L48" i="3"/>
  <c r="O39" i="3"/>
  <c r="M48" i="3"/>
  <c r="M49" i="3" s="1"/>
  <c r="M50" i="3" s="1"/>
  <c r="D33" i="3"/>
  <c r="H16" i="3"/>
  <c r="G6" i="2"/>
  <c r="G7" i="2"/>
  <c r="G8" i="2"/>
  <c r="G9" i="2"/>
  <c r="G10" i="2"/>
  <c r="J10" i="2" s="1"/>
  <c r="N10" i="2" s="1"/>
  <c r="G11" i="2"/>
  <c r="J11" i="2" s="1"/>
  <c r="N11" i="2" s="1"/>
  <c r="G12" i="2"/>
  <c r="J12" i="2" s="1"/>
  <c r="N12" i="2" s="1"/>
  <c r="G13" i="2"/>
  <c r="J13" i="2" s="1"/>
  <c r="N13" i="2" s="1"/>
  <c r="G14" i="2"/>
  <c r="J14" i="2" s="1"/>
  <c r="N14" i="2" s="1"/>
  <c r="G15" i="2"/>
  <c r="J15" i="2" s="1"/>
  <c r="N15" i="2" s="1"/>
  <c r="G16" i="2"/>
  <c r="J16" i="2" s="1"/>
  <c r="N16" i="2" s="1"/>
  <c r="G17" i="2"/>
  <c r="J17" i="2" s="1"/>
  <c r="N17" i="2" s="1"/>
  <c r="G18" i="2"/>
  <c r="J18" i="2" s="1"/>
  <c r="N18" i="2" s="1"/>
  <c r="G19" i="2"/>
  <c r="J19" i="2" s="1"/>
  <c r="N19" i="2" s="1"/>
  <c r="G20" i="2"/>
  <c r="J20" i="2" s="1"/>
  <c r="N20" i="2" s="1"/>
  <c r="G21" i="2"/>
  <c r="J21" i="2" s="1"/>
  <c r="N21" i="2" s="1"/>
  <c r="G22" i="2"/>
  <c r="J22" i="2" s="1"/>
  <c r="N22" i="2" s="1"/>
  <c r="G23" i="2"/>
  <c r="G24" i="2"/>
  <c r="J24" i="2" s="1"/>
  <c r="N24" i="2" s="1"/>
  <c r="G25" i="2"/>
  <c r="J25" i="2" s="1"/>
  <c r="N25" i="2" s="1"/>
  <c r="G26" i="2"/>
  <c r="J26" i="2" s="1"/>
  <c r="N26" i="2" s="1"/>
  <c r="G27" i="2"/>
  <c r="J27" i="2" s="1"/>
  <c r="N27" i="2" s="1"/>
  <c r="G28" i="2"/>
  <c r="J28" i="2" s="1"/>
  <c r="N28" i="2" s="1"/>
  <c r="G29" i="2"/>
  <c r="J29" i="2" s="1"/>
  <c r="N29" i="2" s="1"/>
  <c r="G30" i="2"/>
  <c r="J30" i="2" s="1"/>
  <c r="N30" i="2" s="1"/>
  <c r="G31" i="2"/>
  <c r="J31" i="2" s="1"/>
  <c r="N31" i="2" s="1"/>
  <c r="G32" i="2"/>
  <c r="J32" i="2" s="1"/>
  <c r="N32" i="2" s="1"/>
  <c r="G33" i="2"/>
  <c r="J33" i="2" s="1"/>
  <c r="N33" i="2" s="1"/>
  <c r="G34" i="2"/>
  <c r="J34" i="2" s="1"/>
  <c r="N34" i="2" s="1"/>
  <c r="G35" i="2"/>
  <c r="J35" i="2" s="1"/>
  <c r="N35" i="2" s="1"/>
  <c r="G36" i="2"/>
  <c r="J36" i="2" s="1"/>
  <c r="N36" i="2" s="1"/>
  <c r="G37" i="2"/>
  <c r="J37" i="2" s="1"/>
  <c r="N37" i="2" s="1"/>
  <c r="G38" i="2"/>
  <c r="J38" i="2" s="1"/>
  <c r="N38" i="2" s="1"/>
  <c r="G39" i="2"/>
  <c r="J39" i="2" s="1"/>
  <c r="N39" i="2" s="1"/>
  <c r="G40" i="2"/>
  <c r="J40" i="2" s="1"/>
  <c r="N40" i="2" s="1"/>
  <c r="G41" i="2"/>
  <c r="J41" i="2" s="1"/>
  <c r="N41" i="2" s="1"/>
  <c r="G42" i="2"/>
  <c r="J42" i="2" s="1"/>
  <c r="N42" i="2" s="1"/>
  <c r="G43" i="2"/>
  <c r="J43" i="2" s="1"/>
  <c r="N43" i="2" s="1"/>
  <c r="G44" i="2"/>
  <c r="J44" i="2" s="1"/>
  <c r="N44" i="2" s="1"/>
  <c r="G45" i="2"/>
  <c r="J45" i="2" s="1"/>
  <c r="N45" i="2" s="1"/>
  <c r="G46" i="2"/>
  <c r="J46" i="2" s="1"/>
  <c r="N46" i="2" s="1"/>
  <c r="G47" i="2"/>
  <c r="J47" i="2" s="1"/>
  <c r="N47" i="2" s="1"/>
  <c r="G48" i="2"/>
  <c r="J48" i="2" s="1"/>
  <c r="N48" i="2" s="1"/>
  <c r="G49" i="2"/>
  <c r="J49" i="2" s="1"/>
  <c r="N49" i="2" s="1"/>
  <c r="G50" i="2"/>
  <c r="J50" i="2" s="1"/>
  <c r="N50" i="2" s="1"/>
  <c r="G51" i="2"/>
  <c r="J51" i="2" s="1"/>
  <c r="N51" i="2" s="1"/>
  <c r="G52" i="2"/>
  <c r="J52" i="2" s="1"/>
  <c r="N52" i="2" s="1"/>
  <c r="G5" i="2"/>
  <c r="F6" i="2"/>
  <c r="G4" i="3" s="1"/>
  <c r="I4" i="3" s="1"/>
  <c r="F7" i="2"/>
  <c r="K4" i="3" s="1"/>
  <c r="M4" i="3" s="1"/>
  <c r="F8" i="2"/>
  <c r="F9" i="2"/>
  <c r="G21" i="3" s="1"/>
  <c r="I21" i="3" s="1"/>
  <c r="F10" i="2"/>
  <c r="F11" i="2"/>
  <c r="H11" i="2" s="1"/>
  <c r="L11" i="2" s="1"/>
  <c r="F12" i="2"/>
  <c r="F13" i="2"/>
  <c r="H13" i="2" s="1"/>
  <c r="F14" i="2"/>
  <c r="F15" i="2"/>
  <c r="H15" i="2" s="1"/>
  <c r="L15" i="2" s="1"/>
  <c r="F16" i="2"/>
  <c r="I16" i="2" s="1"/>
  <c r="F17" i="2"/>
  <c r="F18" i="2"/>
  <c r="F19" i="2"/>
  <c r="H19" i="2" s="1"/>
  <c r="L19" i="2" s="1"/>
  <c r="F20" i="2"/>
  <c r="I20" i="2" s="1"/>
  <c r="F21" i="2"/>
  <c r="F22" i="2"/>
  <c r="F23" i="2"/>
  <c r="F24" i="2"/>
  <c r="F25" i="2"/>
  <c r="F26" i="2"/>
  <c r="F27" i="2"/>
  <c r="H27" i="2" s="1"/>
  <c r="L27" i="2" s="1"/>
  <c r="F28" i="2"/>
  <c r="F29" i="2"/>
  <c r="F30" i="2"/>
  <c r="H30" i="2" s="1"/>
  <c r="F31" i="2"/>
  <c r="H31" i="2" s="1"/>
  <c r="L31" i="2" s="1"/>
  <c r="F32" i="2"/>
  <c r="I32" i="2" s="1"/>
  <c r="F33" i="2"/>
  <c r="F34" i="2"/>
  <c r="F35" i="2"/>
  <c r="H35" i="2" s="1"/>
  <c r="L35" i="2" s="1"/>
  <c r="F36" i="2"/>
  <c r="I36" i="2" s="1"/>
  <c r="F37" i="2"/>
  <c r="F38" i="2"/>
  <c r="F39" i="2"/>
  <c r="H39" i="2" s="1"/>
  <c r="L39" i="2" s="1"/>
  <c r="F40" i="2"/>
  <c r="F41" i="2"/>
  <c r="F42" i="2"/>
  <c r="F43" i="2"/>
  <c r="H43" i="2" s="1"/>
  <c r="L43" i="2" s="1"/>
  <c r="F44" i="2"/>
  <c r="I44" i="2" s="1"/>
  <c r="F45" i="2"/>
  <c r="F46" i="2"/>
  <c r="F47" i="2"/>
  <c r="I47" i="2" s="1"/>
  <c r="M47" i="2" s="1"/>
  <c r="F48" i="2"/>
  <c r="H48" i="2" s="1"/>
  <c r="K48" i="2" s="1"/>
  <c r="P48" i="2" s="1"/>
  <c r="F49" i="2"/>
  <c r="F50" i="2"/>
  <c r="F51" i="2"/>
  <c r="H51" i="2" s="1"/>
  <c r="F52" i="2"/>
  <c r="I52" i="2" s="1"/>
  <c r="M52" i="2" s="1"/>
  <c r="F5" i="2"/>
  <c r="A6" i="2"/>
  <c r="K85" i="3" l="1"/>
  <c r="K86" i="3"/>
  <c r="K93" i="3" s="1"/>
  <c r="K94" i="3" s="1"/>
  <c r="C86" i="3"/>
  <c r="K66" i="3"/>
  <c r="K73" i="3" s="1"/>
  <c r="K74" i="3" s="1"/>
  <c r="K68" i="3"/>
  <c r="K69" i="3" s="1"/>
  <c r="K70" i="3" s="1"/>
  <c r="L71" i="3" s="1"/>
  <c r="M73" i="3" s="1"/>
  <c r="M74" i="3" s="1"/>
  <c r="D63" i="3"/>
  <c r="C65" i="3" s="1"/>
  <c r="B63" i="3"/>
  <c r="B65" i="3" s="1"/>
  <c r="E63" i="3"/>
  <c r="K46" i="3"/>
  <c r="I5" i="2"/>
  <c r="F53" i="2"/>
  <c r="C4" i="3"/>
  <c r="H23" i="2"/>
  <c r="K23" i="2" s="1"/>
  <c r="J23" i="2"/>
  <c r="M22" i="3"/>
  <c r="J7" i="2"/>
  <c r="K5" i="3"/>
  <c r="M5" i="3" s="1"/>
  <c r="A7" i="2"/>
  <c r="G1" i="3"/>
  <c r="J6" i="2"/>
  <c r="G5" i="3"/>
  <c r="C5" i="3"/>
  <c r="E5" i="3" s="1"/>
  <c r="G53" i="2"/>
  <c r="J9" i="2"/>
  <c r="G22" i="3"/>
  <c r="I22" i="3" s="1"/>
  <c r="J5" i="2"/>
  <c r="H8" i="2"/>
  <c r="K8" i="2" s="1"/>
  <c r="C21" i="3"/>
  <c r="J8" i="2"/>
  <c r="C22" i="3"/>
  <c r="E22" i="3" s="1"/>
  <c r="M44" i="2"/>
  <c r="O44" i="2"/>
  <c r="H47" i="2"/>
  <c r="K35" i="2"/>
  <c r="P35" i="2" s="1"/>
  <c r="I50" i="2"/>
  <c r="O50" i="2" s="1"/>
  <c r="K39" i="2"/>
  <c r="P39" i="2" s="1"/>
  <c r="I35" i="2"/>
  <c r="I31" i="2"/>
  <c r="M31" i="2" s="1"/>
  <c r="K19" i="2"/>
  <c r="P19" i="2" s="1"/>
  <c r="I15" i="2"/>
  <c r="O52" i="2"/>
  <c r="I19" i="2"/>
  <c r="M19" i="2" s="1"/>
  <c r="I51" i="2"/>
  <c r="O51" i="2" s="1"/>
  <c r="O5" i="2"/>
  <c r="K13" i="2"/>
  <c r="P13" i="2" s="1"/>
  <c r="L13" i="2"/>
  <c r="K51" i="2"/>
  <c r="P51" i="2" s="1"/>
  <c r="L51" i="2"/>
  <c r="M32" i="2"/>
  <c r="O32" i="2"/>
  <c r="K30" i="2"/>
  <c r="P30" i="2" s="1"/>
  <c r="L30" i="2"/>
  <c r="H46" i="2"/>
  <c r="I46" i="2"/>
  <c r="I42" i="2"/>
  <c r="H42" i="2"/>
  <c r="I38" i="2"/>
  <c r="H38" i="2"/>
  <c r="I34" i="2"/>
  <c r="I30" i="2"/>
  <c r="I26" i="2"/>
  <c r="H26" i="2"/>
  <c r="I22" i="2"/>
  <c r="H22" i="2"/>
  <c r="I18" i="2"/>
  <c r="H18" i="2"/>
  <c r="I14" i="2"/>
  <c r="I7" i="2"/>
  <c r="K7" i="3" s="1"/>
  <c r="M7" i="3" s="1"/>
  <c r="H7" i="2"/>
  <c r="K6" i="3" s="1"/>
  <c r="M6" i="3" s="1"/>
  <c r="L48" i="2"/>
  <c r="O36" i="2"/>
  <c r="M36" i="2"/>
  <c r="H34" i="2"/>
  <c r="O31" i="2"/>
  <c r="M16" i="2"/>
  <c r="O16" i="2"/>
  <c r="H5" i="2"/>
  <c r="H45" i="2"/>
  <c r="I45" i="2"/>
  <c r="I41" i="2"/>
  <c r="H41" i="2"/>
  <c r="I37" i="2"/>
  <c r="H37" i="2"/>
  <c r="I33" i="2"/>
  <c r="I29" i="2"/>
  <c r="I25" i="2"/>
  <c r="H25" i="2"/>
  <c r="I21" i="2"/>
  <c r="H21" i="2"/>
  <c r="I17" i="2"/>
  <c r="H17" i="2"/>
  <c r="I13" i="2"/>
  <c r="I10" i="2"/>
  <c r="H10" i="2"/>
  <c r="H6" i="2"/>
  <c r="G6" i="3" s="1"/>
  <c r="I6" i="3" s="1"/>
  <c r="I6" i="2"/>
  <c r="G7" i="3" s="1"/>
  <c r="I7" i="3" s="1"/>
  <c r="I49" i="2"/>
  <c r="H29" i="2"/>
  <c r="H50" i="2"/>
  <c r="H49" i="2"/>
  <c r="O47" i="2"/>
  <c r="M35" i="2"/>
  <c r="O35" i="2"/>
  <c r="H33" i="2"/>
  <c r="H14" i="2"/>
  <c r="O20" i="2"/>
  <c r="M20" i="2"/>
  <c r="H40" i="2"/>
  <c r="H36" i="2"/>
  <c r="H32" i="2"/>
  <c r="H28" i="2"/>
  <c r="H24" i="2"/>
  <c r="H20" i="2"/>
  <c r="H16" i="2"/>
  <c r="H12" i="2"/>
  <c r="H9" i="2"/>
  <c r="G23" i="3" s="1"/>
  <c r="I23" i="3" s="1"/>
  <c r="H52" i="2"/>
  <c r="H44" i="2"/>
  <c r="K43" i="2"/>
  <c r="P43" i="2" s="1"/>
  <c r="I40" i="2"/>
  <c r="I39" i="2"/>
  <c r="K27" i="2"/>
  <c r="P27" i="2" s="1"/>
  <c r="I24" i="2"/>
  <c r="I23" i="2"/>
  <c r="M24" i="3" s="1"/>
  <c r="K11" i="2"/>
  <c r="P11" i="2" s="1"/>
  <c r="I9" i="2"/>
  <c r="G24" i="3" s="1"/>
  <c r="I24" i="3" s="1"/>
  <c r="I8" i="2"/>
  <c r="C24" i="3" s="1"/>
  <c r="E24" i="3" s="1"/>
  <c r="I48" i="2"/>
  <c r="I43" i="2"/>
  <c r="K31" i="2"/>
  <c r="P31" i="2" s="1"/>
  <c r="I28" i="2"/>
  <c r="I27" i="2"/>
  <c r="K15" i="2"/>
  <c r="P15" i="2" s="1"/>
  <c r="I12" i="2"/>
  <c r="I11" i="2"/>
  <c r="K88" i="3" l="1"/>
  <c r="K89" i="3" s="1"/>
  <c r="L91" i="3" s="1"/>
  <c r="M93" i="3" s="1"/>
  <c r="M94" i="3" s="1"/>
  <c r="L95" i="3" s="1"/>
  <c r="C93" i="3"/>
  <c r="C94" i="3" s="1"/>
  <c r="C88" i="3"/>
  <c r="C89" i="3" s="1"/>
  <c r="C90" i="3" s="1"/>
  <c r="D91" i="3" s="1"/>
  <c r="E93" i="3" s="1"/>
  <c r="E94" i="3" s="1"/>
  <c r="L75" i="3"/>
  <c r="C66" i="3"/>
  <c r="C68" i="3" s="1"/>
  <c r="C69" i="3" s="1"/>
  <c r="C70" i="3" s="1"/>
  <c r="D71" i="3" s="1"/>
  <c r="E73" i="3" s="1"/>
  <c r="E74" i="3" s="1"/>
  <c r="C73" i="3"/>
  <c r="C74" i="3" s="1"/>
  <c r="K48" i="3"/>
  <c r="L51" i="3" s="1"/>
  <c r="M53" i="3" s="1"/>
  <c r="M54" i="3" s="1"/>
  <c r="K53" i="3"/>
  <c r="K54" i="3" s="1"/>
  <c r="O19" i="2"/>
  <c r="P8" i="2"/>
  <c r="C31" i="3" s="1"/>
  <c r="E31" i="3" s="1"/>
  <c r="C26" i="3"/>
  <c r="E26" i="3" s="1"/>
  <c r="P23" i="2"/>
  <c r="M31" i="3" s="1"/>
  <c r="M26" i="3"/>
  <c r="E21" i="3"/>
  <c r="N9" i="2"/>
  <c r="G29" i="3" s="1"/>
  <c r="I29" i="3" s="1"/>
  <c r="G25" i="3"/>
  <c r="N6" i="2"/>
  <c r="G12" i="3" s="1"/>
  <c r="I12" i="3" s="1"/>
  <c r="G8" i="3"/>
  <c r="I8" i="3" s="1"/>
  <c r="I53" i="2"/>
  <c r="C7" i="3"/>
  <c r="E7" i="3" s="1"/>
  <c r="N7" i="2"/>
  <c r="K12" i="3" s="1"/>
  <c r="M12" i="3" s="1"/>
  <c r="K8" i="3"/>
  <c r="M8" i="3" s="1"/>
  <c r="L23" i="2"/>
  <c r="M27" i="3" s="1"/>
  <c r="M23" i="3"/>
  <c r="Q19" i="2"/>
  <c r="Q35" i="2"/>
  <c r="N5" i="2"/>
  <c r="J53" i="2"/>
  <c r="C8" i="3"/>
  <c r="E8" i="3" s="1"/>
  <c r="A8" i="2"/>
  <c r="K1" i="3"/>
  <c r="E4" i="3"/>
  <c r="C13" i="3"/>
  <c r="E13" i="3" s="1"/>
  <c r="M21" i="3"/>
  <c r="C6" i="3"/>
  <c r="E6" i="3" s="1"/>
  <c r="H53" i="2"/>
  <c r="M50" i="2"/>
  <c r="L8" i="2"/>
  <c r="C27" i="3" s="1"/>
  <c r="E27" i="3" s="1"/>
  <c r="C23" i="3"/>
  <c r="E23" i="3" s="1"/>
  <c r="M5" i="2"/>
  <c r="N8" i="2"/>
  <c r="C29" i="3" s="1"/>
  <c r="E29" i="3" s="1"/>
  <c r="C25" i="3"/>
  <c r="E25" i="3" s="1"/>
  <c r="I5" i="3"/>
  <c r="N23" i="2"/>
  <c r="M29" i="3" s="1"/>
  <c r="M25" i="3"/>
  <c r="O15" i="2"/>
  <c r="M51" i="2"/>
  <c r="Q51" i="2" s="1"/>
  <c r="K47" i="2"/>
  <c r="L47" i="2"/>
  <c r="M15" i="2"/>
  <c r="Q31" i="2"/>
  <c r="O23" i="2"/>
  <c r="M30" i="3" s="1"/>
  <c r="M23" i="2"/>
  <c r="K41" i="2"/>
  <c r="L41" i="2"/>
  <c r="O22" i="2"/>
  <c r="M22" i="2"/>
  <c r="K42" i="2"/>
  <c r="L42" i="2"/>
  <c r="K46" i="2"/>
  <c r="P46" i="2" s="1"/>
  <c r="L46" i="2"/>
  <c r="M27" i="2"/>
  <c r="Q27" i="2" s="1"/>
  <c r="O27" i="2"/>
  <c r="M9" i="2"/>
  <c r="G28" i="3" s="1"/>
  <c r="I28" i="3" s="1"/>
  <c r="O9" i="2"/>
  <c r="G30" i="3" s="1"/>
  <c r="I30" i="3" s="1"/>
  <c r="K16" i="2"/>
  <c r="P16" i="2" s="1"/>
  <c r="L16" i="2"/>
  <c r="K32" i="2"/>
  <c r="P32" i="2" s="1"/>
  <c r="L32" i="2"/>
  <c r="K33" i="2"/>
  <c r="L33" i="2"/>
  <c r="K29" i="2"/>
  <c r="P29" i="2" s="1"/>
  <c r="L29" i="2"/>
  <c r="L5" i="2"/>
  <c r="K5" i="2"/>
  <c r="O7" i="2"/>
  <c r="K13" i="3" s="1"/>
  <c r="M13" i="3" s="1"/>
  <c r="M7" i="2"/>
  <c r="K11" i="3" s="1"/>
  <c r="M11" i="3" s="1"/>
  <c r="M18" i="2"/>
  <c r="O18" i="2"/>
  <c r="M30" i="2"/>
  <c r="O30" i="2"/>
  <c r="M42" i="2"/>
  <c r="O42" i="2"/>
  <c r="M11" i="2"/>
  <c r="O11" i="2"/>
  <c r="O28" i="2"/>
  <c r="M28" i="2"/>
  <c r="K44" i="2"/>
  <c r="P44" i="2" s="1"/>
  <c r="L44" i="2"/>
  <c r="K12" i="2"/>
  <c r="P12" i="2" s="1"/>
  <c r="L12" i="2"/>
  <c r="K20" i="2"/>
  <c r="P20" i="2" s="1"/>
  <c r="L20" i="2"/>
  <c r="K28" i="2"/>
  <c r="P28" i="2" s="1"/>
  <c r="L28" i="2"/>
  <c r="K36" i="2"/>
  <c r="P36" i="2" s="1"/>
  <c r="L36" i="2"/>
  <c r="K50" i="2"/>
  <c r="P50" i="2" s="1"/>
  <c r="L50" i="2"/>
  <c r="O49" i="2"/>
  <c r="M49" i="2"/>
  <c r="O13" i="2"/>
  <c r="M13" i="2"/>
  <c r="K21" i="2"/>
  <c r="P21" i="2" s="1"/>
  <c r="L21" i="2"/>
  <c r="K25" i="2"/>
  <c r="P25" i="2" s="1"/>
  <c r="L25" i="2"/>
  <c r="O37" i="2"/>
  <c r="M37" i="2"/>
  <c r="M45" i="2"/>
  <c r="O45" i="2"/>
  <c r="K34" i="2"/>
  <c r="P34" i="2" s="1"/>
  <c r="L34" i="2"/>
  <c r="M14" i="2"/>
  <c r="O14" i="2"/>
  <c r="K26" i="2"/>
  <c r="P26" i="2" s="1"/>
  <c r="L26" i="2"/>
  <c r="O38" i="2"/>
  <c r="M38" i="2"/>
  <c r="O43" i="2"/>
  <c r="M43" i="2"/>
  <c r="O8" i="2"/>
  <c r="C30" i="3" s="1"/>
  <c r="E30" i="3" s="1"/>
  <c r="M8" i="2"/>
  <c r="M40" i="2"/>
  <c r="O40" i="2"/>
  <c r="K14" i="2"/>
  <c r="P14" i="2" s="1"/>
  <c r="L14" i="2"/>
  <c r="M10" i="2"/>
  <c r="O10" i="2"/>
  <c r="O21" i="2"/>
  <c r="M21" i="2"/>
  <c r="K37" i="2"/>
  <c r="P37" i="2" s="1"/>
  <c r="L37" i="2"/>
  <c r="K7" i="2"/>
  <c r="K9" i="3" s="1"/>
  <c r="M9" i="3" s="1"/>
  <c r="L7" i="2"/>
  <c r="K10" i="3" s="1"/>
  <c r="M10" i="3" s="1"/>
  <c r="K18" i="2"/>
  <c r="L18" i="2"/>
  <c r="O48" i="2"/>
  <c r="M48" i="2"/>
  <c r="M24" i="2"/>
  <c r="O24" i="2"/>
  <c r="K9" i="2"/>
  <c r="L9" i="2"/>
  <c r="G27" i="3" s="1"/>
  <c r="I27" i="3" s="1"/>
  <c r="K24" i="2"/>
  <c r="P24" i="2" s="1"/>
  <c r="L24" i="2"/>
  <c r="K40" i="2"/>
  <c r="P40" i="2" s="1"/>
  <c r="L40" i="2"/>
  <c r="K49" i="2"/>
  <c r="P49" i="2" s="1"/>
  <c r="L49" i="2"/>
  <c r="L6" i="2"/>
  <c r="G10" i="3" s="1"/>
  <c r="I10" i="3" s="1"/>
  <c r="K6" i="2"/>
  <c r="M17" i="2"/>
  <c r="O17" i="2"/>
  <c r="O29" i="2"/>
  <c r="M29" i="2"/>
  <c r="M41" i="2"/>
  <c r="O41" i="2"/>
  <c r="K38" i="2"/>
  <c r="P38" i="2" s="1"/>
  <c r="L38" i="2"/>
  <c r="O12" i="2"/>
  <c r="M12" i="2"/>
  <c r="O39" i="2"/>
  <c r="M39" i="2"/>
  <c r="K52" i="2"/>
  <c r="P52" i="2" s="1"/>
  <c r="L52" i="2"/>
  <c r="O6" i="2"/>
  <c r="G13" i="3" s="1"/>
  <c r="I13" i="3" s="1"/>
  <c r="M6" i="2"/>
  <c r="G11" i="3" s="1"/>
  <c r="I11" i="3" s="1"/>
  <c r="K10" i="2"/>
  <c r="L10" i="2"/>
  <c r="K17" i="2"/>
  <c r="P17" i="2" s="1"/>
  <c r="L17" i="2"/>
  <c r="M25" i="2"/>
  <c r="O25" i="2"/>
  <c r="M33" i="2"/>
  <c r="O33" i="2"/>
  <c r="L45" i="2"/>
  <c r="K45" i="2"/>
  <c r="P45" i="2" s="1"/>
  <c r="K22" i="2"/>
  <c r="P22" i="2" s="1"/>
  <c r="L22" i="2"/>
  <c r="M26" i="2"/>
  <c r="O26" i="2"/>
  <c r="M34" i="2"/>
  <c r="O34" i="2"/>
  <c r="M46" i="2"/>
  <c r="O46" i="2"/>
  <c r="A7" i="1"/>
  <c r="A8" i="1" s="1"/>
  <c r="A9" i="1" s="1"/>
  <c r="A10" i="1" s="1"/>
  <c r="A11" i="1" s="1"/>
  <c r="D95" i="3" l="1"/>
  <c r="D75" i="3"/>
  <c r="L55" i="3"/>
  <c r="Q15" i="2"/>
  <c r="Q24" i="2"/>
  <c r="Q43" i="2"/>
  <c r="Q34" i="2"/>
  <c r="Q20" i="2"/>
  <c r="Q32" i="2"/>
  <c r="Q46" i="2"/>
  <c r="Q22" i="2"/>
  <c r="Q23" i="2"/>
  <c r="M28" i="3"/>
  <c r="Q11" i="2"/>
  <c r="K33" i="3"/>
  <c r="Q39" i="2"/>
  <c r="Q29" i="2"/>
  <c r="P6" i="2"/>
  <c r="G14" i="3" s="1"/>
  <c r="I14" i="3" s="1"/>
  <c r="G9" i="3"/>
  <c r="I9" i="3" s="1"/>
  <c r="I16" i="3" s="1"/>
  <c r="Q40" i="2"/>
  <c r="Q48" i="2"/>
  <c r="Q8" i="2"/>
  <c r="C28" i="3"/>
  <c r="E28" i="3" s="1"/>
  <c r="E33" i="3" s="1"/>
  <c r="Q25" i="2"/>
  <c r="Q13" i="2"/>
  <c r="Q28" i="2"/>
  <c r="C9" i="3"/>
  <c r="E9" i="3" s="1"/>
  <c r="K53" i="2"/>
  <c r="Q44" i="2"/>
  <c r="Q49" i="2"/>
  <c r="M33" i="3"/>
  <c r="I25" i="3"/>
  <c r="A9" i="2"/>
  <c r="C18" i="3"/>
  <c r="Q37" i="2"/>
  <c r="P9" i="2"/>
  <c r="G31" i="3" s="1"/>
  <c r="I31" i="3" s="1"/>
  <c r="G26" i="3"/>
  <c r="I26" i="3" s="1"/>
  <c r="C10" i="3"/>
  <c r="E10" i="3" s="1"/>
  <c r="L53" i="2"/>
  <c r="Q36" i="2"/>
  <c r="M53" i="2"/>
  <c r="C11" i="3"/>
  <c r="E11" i="3" s="1"/>
  <c r="O53" i="2"/>
  <c r="N53" i="2"/>
  <c r="C12" i="3"/>
  <c r="E12" i="3" s="1"/>
  <c r="P5" i="2"/>
  <c r="Q5" i="2" s="1"/>
  <c r="P7" i="2"/>
  <c r="K14" i="3" s="1"/>
  <c r="M14" i="3" s="1"/>
  <c r="M16" i="3" s="1"/>
  <c r="P33" i="2"/>
  <c r="Q33" i="2" s="1"/>
  <c r="P42" i="2"/>
  <c r="Q42" i="2" s="1"/>
  <c r="P47" i="2"/>
  <c r="Q47" i="2" s="1"/>
  <c r="Q38" i="2"/>
  <c r="Q17" i="2"/>
  <c r="Q12" i="2"/>
  <c r="Q14" i="2"/>
  <c r="P10" i="2"/>
  <c r="Q10" i="2" s="1"/>
  <c r="P18" i="2"/>
  <c r="Q18" i="2" s="1"/>
  <c r="Q30" i="2"/>
  <c r="P41" i="2"/>
  <c r="Q41" i="2"/>
  <c r="Q45" i="2"/>
  <c r="Q16" i="2"/>
  <c r="Q26" i="2"/>
  <c r="Q50" i="2"/>
  <c r="Q21" i="2"/>
  <c r="Q52" i="2"/>
  <c r="Q6" i="2" l="1"/>
  <c r="G16" i="3"/>
  <c r="A10" i="2"/>
  <c r="G18" i="3"/>
  <c r="G33" i="3"/>
  <c r="K16" i="3"/>
  <c r="C33" i="3"/>
  <c r="C14" i="3"/>
  <c r="E14" i="3" s="1"/>
  <c r="E16" i="3" s="1"/>
  <c r="P53" i="2"/>
  <c r="I33" i="3"/>
  <c r="Q9" i="2"/>
  <c r="Q7" i="2"/>
  <c r="Q53" i="2" s="1"/>
  <c r="K18" i="3" l="1"/>
  <c r="C16" i="3"/>
</calcChain>
</file>

<file path=xl/sharedStrings.xml><?xml version="1.0" encoding="utf-8"?>
<sst xmlns="http://schemas.openxmlformats.org/spreadsheetml/2006/main" count="447" uniqueCount="138">
  <si>
    <t>CODIGO</t>
  </si>
  <si>
    <t>PRODUCTO</t>
  </si>
  <si>
    <t>SKU</t>
  </si>
  <si>
    <t>CODIGO DE BARRAS</t>
  </si>
  <si>
    <t>LINEA DE PRODUCTO</t>
  </si>
  <si>
    <t>TIPO DE PRODUCTO</t>
  </si>
  <si>
    <t>DULCES DUROS</t>
  </si>
  <si>
    <t>DULCES DE CAFÉ</t>
  </si>
  <si>
    <t>Confiteria</t>
  </si>
  <si>
    <t>PRESENTACION COMERCIAL</t>
  </si>
  <si>
    <t>PRECIO PARA EL CONSUMIDOR</t>
  </si>
  <si>
    <t>Terminado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</si>
  <si>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</si>
  <si>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</si>
  <si>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</si>
  <si>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</si>
  <si>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</si>
  <si>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</si>
  <si>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</si>
  <si>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</si>
  <si>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Galleteria</t>
  </si>
  <si>
    <t>Chocolates y Café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</si>
  <si>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</si>
  <si>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</si>
  <si>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</si>
  <si>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</si>
  <si>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</si>
  <si>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</si>
  <si>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LISTADO MAESTRO DE PRODUCTOS DE TRANSMILENIO LOGISTICA DE TRANSPORTE GRUPO NOCHE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</si>
  <si>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</si>
  <si>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</si>
  <si>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</si>
  <si>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</si>
  <si>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</si>
  <si>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</si>
  <si>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</si>
  <si>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</si>
  <si>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Helados</t>
  </si>
  <si>
    <t>SARDINA VAN CAMP’S EN ACEITE  DE 298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</si>
  <si>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</si>
  <si>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</si>
  <si>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</si>
  <si>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</si>
  <si>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</si>
  <si>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</si>
  <si>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</si>
  <si>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</si>
  <si>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</si>
  <si>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POLVOS AZUCARADOS BIPBIP FRIO</t>
  </si>
  <si>
    <t>BONBOMBUM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</si>
  <si>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</si>
  <si>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</si>
  <si>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</si>
  <si>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</si>
  <si>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</si>
  <si>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BONBOMBUM SIN RELLENO SABORES SURTIDOS</t>
  </si>
  <si>
    <t>DULCE FRUTICAS</t>
  </si>
  <si>
    <t>Salsas y conservas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</si>
  <si>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</si>
  <si>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</si>
  <si>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</si>
  <si>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</si>
  <si>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</si>
  <si>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</si>
  <si>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</si>
  <si>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</si>
  <si>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>Paq x 8</t>
  </si>
  <si>
    <t>Paq x 9</t>
  </si>
  <si>
    <t>Paq x 10</t>
  </si>
  <si>
    <t>Paq x 6</t>
  </si>
  <si>
    <t>Paq x 7</t>
  </si>
  <si>
    <t> 7702011047588</t>
  </si>
  <si>
    <t> 7702011005397</t>
  </si>
  <si>
    <t> 7702011026439</t>
  </si>
  <si>
    <t> 7702011048042</t>
  </si>
  <si>
    <t> 7702011046703</t>
  </si>
  <si>
    <t>SARDINA VAN CAMP’S EN TOMATE DE 170 gr</t>
  </si>
  <si>
    <t>SARDINA VAN CAMP’S EN TOMATE POR 425 gr</t>
  </si>
  <si>
    <t xml:space="preserve"> 425 grs.</t>
  </si>
  <si>
    <t>298 grs</t>
  </si>
  <si>
    <t>170 grs</t>
  </si>
  <si>
    <t>184 grs</t>
  </si>
  <si>
    <t>354 grs</t>
  </si>
  <si>
    <t>50  grs</t>
  </si>
  <si>
    <t>250 grs</t>
  </si>
  <si>
    <t>500 grs</t>
  </si>
  <si>
    <t>300 grs</t>
  </si>
  <si>
    <t>400 grs</t>
  </si>
  <si>
    <t>Enlatados de pescado</t>
  </si>
  <si>
    <t>Postres</t>
  </si>
  <si>
    <t>X 6 UND</t>
  </si>
  <si>
    <t>X 30 UND</t>
  </si>
  <si>
    <t>X 12 UND</t>
  </si>
  <si>
    <t>X 85 GR</t>
  </si>
  <si>
    <t>VINAGRETA</t>
  </si>
  <si>
    <t>SALSA PARA PASTAS CON CHAMPIÑONES</t>
  </si>
  <si>
    <t>DOY PACK * 400 g</t>
  </si>
  <si>
    <t>DOY PACK * 200 g</t>
  </si>
  <si>
    <t>DOY PACK * 380 g</t>
  </si>
  <si>
    <t>DOY PACK  * 200 g</t>
  </si>
  <si>
    <t>FRASCO * 325g</t>
  </si>
  <si>
    <t>FRASCO * 450g</t>
  </si>
  <si>
    <t>14 ONZAS</t>
  </si>
  <si>
    <t>7 ONZAS</t>
  </si>
  <si>
    <t>13.3 ONZAS</t>
  </si>
  <si>
    <t>11 ONZAS</t>
  </si>
  <si>
    <t>15.7 ONZAS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</si>
  <si>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</si>
  <si>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</si>
  <si>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</si>
  <si>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</si>
  <si>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</si>
  <si>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</si>
  <si>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</si>
  <si>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</si>
  <si>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</si>
  <si>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</si>
  <si>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</si>
  <si>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</si>
  <si>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</si>
  <si>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paq x 24</t>
  </si>
  <si>
    <t>paq x 100</t>
  </si>
  <si>
    <t>DULCES DE CAFÉ DUROS</t>
  </si>
  <si>
    <t>NUMERO DE REGISTROS</t>
  </si>
  <si>
    <t>SUMATORIA</t>
  </si>
  <si>
    <t>X</t>
  </si>
  <si>
    <t>Y</t>
  </si>
  <si>
    <t>X2</t>
  </si>
  <si>
    <t>XY</t>
  </si>
  <si>
    <t>CONTEO</t>
  </si>
  <si>
    <t>FORMULA</t>
  </si>
  <si>
    <t>Bxy</t>
  </si>
  <si>
    <t>Cxy</t>
  </si>
  <si>
    <t>remplazo</t>
  </si>
  <si>
    <t>remplazamon en la 2</t>
  </si>
  <si>
    <t>=</t>
  </si>
  <si>
    <t>Y=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</si>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</sst>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&quot;-&quot;??_);_(@_)"/>
    <numFmt numFmtId="167" formatCode="0_);\(0\)"/>
    <numFmt numFmtId="168" formatCode="#,##0;[Red]#,##0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002060"/>
      <name val="Calibri"/>
      <family val="2"/>
      <scheme val="minor"/>
    </font>
    <font>
      <sz val="16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0" xfId="0"/>
    <xf numFmtId="0" fontId="2" fillId="2" borderId="0" xfId="0" applyFont="1" applyFill="1" applyBorder="1"/>
    <xf numFmtId="0" fontId="3" fillId="2" borderId="0" xfId="0" applyFont="1" applyFill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66" fontId="0" fillId="0" borderId="0" xfId="1" applyNumberFormat="1" applyFont="1" applyBorder="1"/>
    <xf numFmtId="166" fontId="3" fillId="2" borderId="0" xfId="1" applyNumberFormat="1" applyFont="1" applyFill="1" applyAlignment="1">
      <alignment horizontal="center"/>
    </xf>
    <xf numFmtId="166" fontId="1" fillId="2" borderId="0" xfId="1" applyNumberFormat="1" applyFont="1" applyFill="1" applyBorder="1"/>
    <xf numFmtId="166" fontId="0" fillId="2" borderId="0" xfId="1" applyNumberFormat="1" applyFont="1" applyFill="1"/>
    <xf numFmtId="166" fontId="0" fillId="0" borderId="0" xfId="1" applyNumberFormat="1" applyFont="1"/>
    <xf numFmtId="0" fontId="0" fillId="0" borderId="0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166" fontId="6" fillId="2" borderId="0" xfId="1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6" fontId="1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166" fontId="0" fillId="2" borderId="1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166" fontId="2" fillId="2" borderId="1" xfId="1" applyNumberFormat="1" applyFont="1" applyFill="1" applyBorder="1"/>
    <xf numFmtId="1" fontId="2" fillId="2" borderId="1" xfId="0" applyNumberFormat="1" applyFon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166" fontId="1" fillId="2" borderId="1" xfId="1" applyNumberFormat="1" applyFont="1" applyFill="1" applyBorder="1"/>
    <xf numFmtId="0" fontId="1" fillId="2" borderId="1" xfId="0" applyFont="1" applyFill="1" applyBorder="1" applyAlignment="1">
      <alignment horizontal="right"/>
    </xf>
    <xf numFmtId="167" fontId="5" fillId="2" borderId="1" xfId="2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 wrapText="1"/>
    </xf>
    <xf numFmtId="0" fontId="0" fillId="0" borderId="10" xfId="0" applyBorder="1"/>
    <xf numFmtId="1" fontId="0" fillId="0" borderId="0" xfId="0" applyNumberFormat="1" applyBorder="1"/>
    <xf numFmtId="0" fontId="0" fillId="0" borderId="12" xfId="0" applyBorder="1"/>
    <xf numFmtId="0" fontId="0" fillId="0" borderId="13" xfId="0" applyBorder="1"/>
    <xf numFmtId="168" fontId="0" fillId="0" borderId="0" xfId="0" applyNumberFormat="1" applyBorder="1"/>
    <xf numFmtId="0" fontId="9" fillId="2" borderId="1" xfId="0" applyFont="1" applyFill="1" applyBorder="1"/>
    <xf numFmtId="0" fontId="10" fillId="2" borderId="1" xfId="0" applyFont="1" applyFill="1" applyBorder="1"/>
    <xf numFmtId="166" fontId="10" fillId="2" borderId="1" xfId="1" applyNumberFormat="1" applyFont="1" applyFill="1" applyBorder="1"/>
    <xf numFmtId="0" fontId="10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9" xfId="0" applyBorder="1"/>
    <xf numFmtId="1" fontId="0" fillId="0" borderId="19" xfId="0" applyNumberFormat="1" applyBorder="1"/>
    <xf numFmtId="168" fontId="0" fillId="0" borderId="19" xfId="0" applyNumberFormat="1" applyBorder="1"/>
    <xf numFmtId="0" fontId="11" fillId="2" borderId="8" xfId="0" applyFont="1" applyFill="1" applyBorder="1"/>
    <xf numFmtId="0" fontId="7" fillId="0" borderId="10" xfId="0" applyFont="1" applyBorder="1"/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8" fontId="7" fillId="0" borderId="1" xfId="0" applyNumberFormat="1" applyFont="1" applyBorder="1"/>
    <xf numFmtId="168" fontId="7" fillId="0" borderId="11" xfId="0" applyNumberFormat="1" applyFont="1" applyBorder="1"/>
    <xf numFmtId="0" fontId="10" fillId="0" borderId="10" xfId="0" applyFont="1" applyBorder="1"/>
    <xf numFmtId="168" fontId="10" fillId="0" borderId="1" xfId="0" applyNumberFormat="1" applyFont="1" applyBorder="1"/>
    <xf numFmtId="0" fontId="7" fillId="0" borderId="13" xfId="0" applyFont="1" applyBorder="1"/>
    <xf numFmtId="168" fontId="7" fillId="0" borderId="20" xfId="0" applyNumberFormat="1" applyFont="1" applyBorder="1"/>
    <xf numFmtId="168" fontId="7" fillId="0" borderId="21" xfId="0" applyNumberFormat="1" applyFont="1" applyBorder="1"/>
    <xf numFmtId="1" fontId="12" fillId="0" borderId="2" xfId="0" applyNumberFormat="1" applyFont="1" applyBorder="1"/>
    <xf numFmtId="0" fontId="12" fillId="0" borderId="4" xfId="0" applyFont="1" applyBorder="1"/>
    <xf numFmtId="0" fontId="0" fillId="0" borderId="22" xfId="0" applyBorder="1"/>
    <xf numFmtId="0" fontId="0" fillId="0" borderId="7" xfId="0" applyBorder="1"/>
    <xf numFmtId="0" fontId="0" fillId="0" borderId="14" xfId="0" applyBorder="1"/>
    <xf numFmtId="0" fontId="13" fillId="0" borderId="0" xfId="0" applyFont="1" applyBorder="1"/>
    <xf numFmtId="168" fontId="13" fillId="0" borderId="2" xfId="0" applyNumberFormat="1" applyFont="1" applyBorder="1"/>
    <xf numFmtId="0" fontId="13" fillId="0" borderId="3" xfId="0" applyFont="1" applyBorder="1"/>
    <xf numFmtId="0" fontId="13" fillId="0" borderId="4" xfId="0" applyFont="1" applyBorder="1"/>
    <xf numFmtId="0" fontId="0" fillId="0" borderId="18" xfId="0" applyBorder="1"/>
    <xf numFmtId="0" fontId="0" fillId="0" borderId="15" xfId="0" applyBorder="1"/>
    <xf numFmtId="168" fontId="8" fillId="0" borderId="14" xfId="0" applyNumberFormat="1" applyFont="1" applyBorder="1"/>
    <xf numFmtId="0" fontId="14" fillId="0" borderId="7" xfId="0" applyFont="1" applyBorder="1" applyAlignment="1"/>
    <xf numFmtId="0" fontId="1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68" fontId="14" fillId="0" borderId="6" xfId="0" applyNumberFormat="1" applyFont="1" applyBorder="1"/>
    <xf numFmtId="168" fontId="14" fillId="0" borderId="1" xfId="0" applyNumberFormat="1" applyFont="1" applyBorder="1"/>
    <xf numFmtId="168" fontId="16" fillId="0" borderId="6" xfId="0" applyNumberFormat="1" applyFont="1" applyBorder="1"/>
    <xf numFmtId="0" fontId="15" fillId="2" borderId="24" xfId="0" applyFont="1" applyFill="1" applyBorder="1"/>
    <xf numFmtId="168" fontId="14" fillId="0" borderId="11" xfId="0" applyNumberFormat="1" applyFont="1" applyBorder="1"/>
    <xf numFmtId="168" fontId="14" fillId="0" borderId="20" xfId="0" applyNumberFormat="1" applyFont="1" applyBorder="1"/>
    <xf numFmtId="168" fontId="14" fillId="0" borderId="21" xfId="0" applyNumberFormat="1" applyFont="1" applyBorder="1"/>
    <xf numFmtId="168" fontId="14" fillId="0" borderId="27" xfId="0" applyNumberFormat="1" applyFont="1" applyBorder="1"/>
    <xf numFmtId="0" fontId="17" fillId="0" borderId="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68" fontId="17" fillId="0" borderId="1" xfId="0" applyNumberFormat="1" applyFont="1" applyBorder="1"/>
    <xf numFmtId="0" fontId="17" fillId="0" borderId="23" xfId="0" applyFont="1" applyBorder="1" applyAlignment="1"/>
    <xf numFmtId="0" fontId="18" fillId="2" borderId="24" xfId="0" applyFont="1" applyFill="1" applyBorder="1"/>
    <xf numFmtId="0" fontId="17" fillId="0" borderId="25" xfId="0" applyFont="1" applyBorder="1" applyAlignment="1">
      <alignment horizontal="center"/>
    </xf>
    <xf numFmtId="168" fontId="17" fillId="0" borderId="25" xfId="0" applyNumberFormat="1" applyFont="1" applyBorder="1"/>
    <xf numFmtId="168" fontId="17" fillId="0" borderId="11" xfId="0" applyNumberFormat="1" applyFont="1" applyBorder="1"/>
    <xf numFmtId="168" fontId="19" fillId="0" borderId="25" xfId="0" applyNumberFormat="1" applyFont="1" applyBorder="1"/>
    <xf numFmtId="168" fontId="17" fillId="0" borderId="26" xfId="0" applyNumberFormat="1" applyFont="1" applyBorder="1"/>
    <xf numFmtId="168" fontId="17" fillId="0" borderId="20" xfId="0" applyNumberFormat="1" applyFont="1" applyBorder="1"/>
    <xf numFmtId="168" fontId="17" fillId="0" borderId="21" xfId="0" applyNumberFormat="1" applyFont="1" applyBorder="1"/>
    <xf numFmtId="0" fontId="21" fillId="2" borderId="8" xfId="0" applyFont="1" applyFill="1" applyBorder="1"/>
    <xf numFmtId="0" fontId="20" fillId="0" borderId="10" xfId="0" applyFont="1" applyBorder="1"/>
    <xf numFmtId="0" fontId="20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168" fontId="20" fillId="0" borderId="1" xfId="0" applyNumberFormat="1" applyFont="1" applyBorder="1"/>
    <xf numFmtId="168" fontId="20" fillId="0" borderId="11" xfId="0" applyNumberFormat="1" applyFont="1" applyBorder="1"/>
    <xf numFmtId="0" fontId="22" fillId="0" borderId="10" xfId="0" applyFont="1" applyBorder="1"/>
    <xf numFmtId="168" fontId="22" fillId="0" borderId="1" xfId="0" applyNumberFormat="1" applyFont="1" applyBorder="1"/>
    <xf numFmtId="0" fontId="20" fillId="0" borderId="13" xfId="0" applyFont="1" applyBorder="1"/>
    <xf numFmtId="168" fontId="20" fillId="0" borderId="20" xfId="0" applyNumberFormat="1" applyFont="1" applyBorder="1"/>
    <xf numFmtId="168" fontId="20" fillId="0" borderId="21" xfId="0" applyNumberFormat="1" applyFont="1" applyBorder="1"/>
    <xf numFmtId="0" fontId="23" fillId="0" borderId="23" xfId="0" applyFont="1" applyBorder="1" applyAlignment="1"/>
    <xf numFmtId="0" fontId="24" fillId="2" borderId="24" xfId="0" applyFont="1" applyFill="1" applyBorder="1"/>
    <xf numFmtId="0" fontId="23" fillId="0" borderId="25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168" fontId="23" fillId="0" borderId="25" xfId="0" applyNumberFormat="1" applyFont="1" applyBorder="1"/>
    <xf numFmtId="168" fontId="23" fillId="0" borderId="1" xfId="0" applyNumberFormat="1" applyFont="1" applyBorder="1"/>
    <xf numFmtId="168" fontId="23" fillId="0" borderId="11" xfId="0" applyNumberFormat="1" applyFont="1" applyBorder="1"/>
    <xf numFmtId="168" fontId="25" fillId="0" borderId="25" xfId="0" applyNumberFormat="1" applyFont="1" applyBorder="1"/>
    <xf numFmtId="168" fontId="23" fillId="0" borderId="26" xfId="0" applyNumberFormat="1" applyFont="1" applyBorder="1"/>
    <xf numFmtId="168" fontId="23" fillId="0" borderId="20" xfId="0" applyNumberFormat="1" applyFont="1" applyBorder="1"/>
    <xf numFmtId="168" fontId="23" fillId="0" borderId="21" xfId="0" applyNumberFormat="1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left"/>
    </xf>
    <xf numFmtId="0" fontId="15" fillId="2" borderId="17" xfId="0" applyFont="1" applyFill="1" applyBorder="1" applyAlignment="1">
      <alignment horizontal="left"/>
    </xf>
    <xf numFmtId="0" fontId="18" fillId="2" borderId="16" xfId="0" applyFont="1" applyFill="1" applyBorder="1" applyAlignment="1">
      <alignment horizontal="left"/>
    </xf>
    <xf numFmtId="0" fontId="18" fillId="2" borderId="17" xfId="0" applyFont="1" applyFill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1" fillId="2" borderId="9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4" fillId="2" borderId="16" xfId="0" applyFont="1" applyFill="1" applyBorder="1" applyAlignment="1">
      <alignment horizontal="left"/>
    </xf>
    <xf numFmtId="0" fontId="24" fillId="2" borderId="17" xfId="0" applyFont="1" applyFill="1" applyBorder="1" applyAlignment="1">
      <alignment horizontal="lef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colors>
    <mruColors>
      <color rgb="FF9EB9F0"/>
      <color rgb="FFCAEEEE"/>
      <color rgb="FFBEF0C4"/>
      <color rgb="FFFBD1AF"/>
      <color rgb="FFE1CAEC"/>
      <color rgb="FFFDC3F9"/>
      <color rgb="FF00FFFF"/>
      <color rgb="FF00CC00"/>
      <color rgb="FFFF9900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19" sqref="B19"/>
    </sheetView>
  </sheetViews>
  <sheetFormatPr baseColWidth="10" defaultRowHeight="15" x14ac:dyDescent="0.25"/>
  <cols>
    <col min="2" max="2" width="36.7109375" bestFit="1" customWidth="1"/>
    <col min="3" max="3" width="15.140625" bestFit="1" customWidth="1"/>
    <col min="4" max="4" width="17.140625" style="18" customWidth="1"/>
    <col min="5" max="5" width="16.7109375" bestFit="1" customWidth="1"/>
    <col min="7" max="7" width="12.28515625" customWidth="1"/>
    <col min="8" max="8" width="14.7109375" style="13" customWidth="1"/>
  </cols>
  <sheetData>
    <row r="1" spans="1:8" s="2" customFormat="1" ht="15.75" thickBot="1" x14ac:dyDescent="0.3">
      <c r="D1" s="14"/>
      <c r="H1" s="9"/>
    </row>
    <row r="2" spans="1:8" ht="16.5" thickBot="1" x14ac:dyDescent="0.3">
      <c r="A2" s="131" t="s">
        <v>28</v>
      </c>
      <c r="B2" s="132"/>
      <c r="C2" s="132"/>
      <c r="D2" s="132"/>
      <c r="E2" s="132"/>
      <c r="F2" s="132"/>
      <c r="G2" s="132"/>
      <c r="H2" s="133"/>
    </row>
    <row r="3" spans="1:8" s="4" customFormat="1" ht="15.75" x14ac:dyDescent="0.25">
      <c r="A3" s="6"/>
      <c r="B3" s="6"/>
      <c r="C3" s="6"/>
      <c r="D3" s="15"/>
      <c r="E3" s="6"/>
      <c r="F3" s="6"/>
      <c r="G3" s="6"/>
      <c r="H3" s="10"/>
    </row>
    <row r="4" spans="1:8" s="1" customFormat="1" ht="25.5" x14ac:dyDescent="0.25">
      <c r="A4" s="20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0" t="s">
        <v>9</v>
      </c>
      <c r="H4" s="22" t="s">
        <v>10</v>
      </c>
    </row>
    <row r="5" spans="1:8" x14ac:dyDescent="0.25">
      <c r="A5" s="7"/>
      <c r="B5" s="7"/>
      <c r="C5" s="7"/>
      <c r="D5" s="16"/>
      <c r="E5" s="7"/>
      <c r="F5" s="7"/>
      <c r="G5" s="7"/>
      <c r="H5" s="11"/>
    </row>
    <row r="6" spans="1:8" x14ac:dyDescent="0.25">
      <c r="A6" s="23">
        <v>100001</v>
      </c>
      <c r="B6" s="24" t="s">
        <v>49</v>
      </c>
      <c r="C6" s="23"/>
      <c r="D6" s="31">
        <v>7702011012890</v>
      </c>
      <c r="E6" s="23" t="s">
        <v>8</v>
      </c>
      <c r="F6" s="32" t="s">
        <v>11</v>
      </c>
      <c r="G6" s="23" t="s">
        <v>120</v>
      </c>
      <c r="H6" s="33">
        <v>4910</v>
      </c>
    </row>
    <row r="7" spans="1:8" x14ac:dyDescent="0.25">
      <c r="A7" s="23">
        <f>+A6+1</f>
        <v>100002</v>
      </c>
      <c r="B7" s="24" t="s">
        <v>55</v>
      </c>
      <c r="C7" s="23"/>
      <c r="D7" s="34">
        <v>7702011011186</v>
      </c>
      <c r="E7" s="23" t="s">
        <v>8</v>
      </c>
      <c r="F7" s="32" t="s">
        <v>11</v>
      </c>
      <c r="G7" s="23" t="s">
        <v>120</v>
      </c>
      <c r="H7" s="33">
        <v>4910</v>
      </c>
    </row>
    <row r="8" spans="1:8" x14ac:dyDescent="0.25">
      <c r="A8" s="23">
        <f t="shared" ref="A8:A53" si="0">+A7+1</f>
        <v>100003</v>
      </c>
      <c r="B8" s="24" t="s">
        <v>48</v>
      </c>
      <c r="C8" s="23"/>
      <c r="D8" s="34">
        <v>7702354008604</v>
      </c>
      <c r="E8" s="23" t="s">
        <v>8</v>
      </c>
      <c r="F8" s="32" t="s">
        <v>11</v>
      </c>
      <c r="G8" s="23" t="s">
        <v>120</v>
      </c>
      <c r="H8" s="33">
        <v>6000</v>
      </c>
    </row>
    <row r="9" spans="1:8" x14ac:dyDescent="0.25">
      <c r="A9" s="23">
        <f t="shared" si="0"/>
        <v>100004</v>
      </c>
      <c r="B9" s="24" t="s">
        <v>56</v>
      </c>
      <c r="C9" s="21"/>
      <c r="D9" s="35">
        <v>7002011001719</v>
      </c>
      <c r="E9" s="23" t="s">
        <v>8</v>
      </c>
      <c r="F9" s="32" t="s">
        <v>11</v>
      </c>
      <c r="G9" s="23" t="s">
        <v>121</v>
      </c>
      <c r="H9" s="33">
        <v>5130</v>
      </c>
    </row>
    <row r="10" spans="1:8" x14ac:dyDescent="0.25">
      <c r="A10" s="23">
        <f t="shared" si="0"/>
        <v>100005</v>
      </c>
      <c r="B10" s="24" t="s">
        <v>6</v>
      </c>
      <c r="C10" s="23"/>
      <c r="D10" s="35">
        <v>7002011001672</v>
      </c>
      <c r="E10" s="23" t="s">
        <v>8</v>
      </c>
      <c r="F10" s="32" t="s">
        <v>11</v>
      </c>
      <c r="G10" s="23" t="s">
        <v>121</v>
      </c>
      <c r="H10" s="33">
        <v>8550</v>
      </c>
    </row>
    <row r="11" spans="1:8" x14ac:dyDescent="0.25">
      <c r="A11" s="23">
        <f t="shared" si="0"/>
        <v>100006</v>
      </c>
      <c r="B11" s="24" t="s">
        <v>122</v>
      </c>
      <c r="C11" s="23"/>
      <c r="D11" s="34">
        <v>7702011001764</v>
      </c>
      <c r="E11" s="23" t="s">
        <v>8</v>
      </c>
      <c r="F11" s="32" t="s">
        <v>11</v>
      </c>
      <c r="G11" s="23" t="s">
        <v>121</v>
      </c>
      <c r="H11" s="33">
        <v>10100</v>
      </c>
    </row>
    <row r="12" spans="1:8" x14ac:dyDescent="0.25">
      <c r="A12" s="23">
        <f t="shared" si="0"/>
        <v>100007</v>
      </c>
      <c r="B12" s="23" t="s">
        <v>12</v>
      </c>
      <c r="C12" s="23" t="s">
        <v>66</v>
      </c>
      <c r="D12" s="36" t="s">
        <v>71</v>
      </c>
      <c r="E12" s="23" t="s">
        <v>20</v>
      </c>
      <c r="F12" s="32" t="s">
        <v>11</v>
      </c>
      <c r="G12" s="32" t="s">
        <v>66</v>
      </c>
      <c r="H12" s="33">
        <v>2340</v>
      </c>
    </row>
    <row r="13" spans="1:8" x14ac:dyDescent="0.25">
      <c r="A13" s="23">
        <f t="shared" si="0"/>
        <v>100008</v>
      </c>
      <c r="B13" s="23" t="s">
        <v>13</v>
      </c>
      <c r="C13" s="23" t="s">
        <v>67</v>
      </c>
      <c r="D13" s="36" t="s">
        <v>72</v>
      </c>
      <c r="E13" s="23" t="s">
        <v>20</v>
      </c>
      <c r="F13" s="32" t="s">
        <v>11</v>
      </c>
      <c r="G13" s="32" t="s">
        <v>67</v>
      </c>
      <c r="H13" s="33">
        <v>2340</v>
      </c>
    </row>
    <row r="14" spans="1:8" x14ac:dyDescent="0.25">
      <c r="A14" s="23">
        <f t="shared" si="0"/>
        <v>100009</v>
      </c>
      <c r="B14" s="23" t="s">
        <v>14</v>
      </c>
      <c r="C14" s="23" t="s">
        <v>68</v>
      </c>
      <c r="D14" s="37"/>
      <c r="E14" s="23" t="s">
        <v>20</v>
      </c>
      <c r="F14" s="32" t="s">
        <v>11</v>
      </c>
      <c r="G14" s="32" t="s">
        <v>68</v>
      </c>
      <c r="H14" s="33">
        <v>2240</v>
      </c>
    </row>
    <row r="15" spans="1:8" x14ac:dyDescent="0.25">
      <c r="A15" s="23">
        <f t="shared" si="0"/>
        <v>100010</v>
      </c>
      <c r="B15" s="23" t="s">
        <v>15</v>
      </c>
      <c r="C15" s="23"/>
      <c r="D15" s="37"/>
      <c r="E15" s="23" t="s">
        <v>20</v>
      </c>
      <c r="F15" s="32" t="s">
        <v>11</v>
      </c>
      <c r="G15" s="32"/>
      <c r="H15" s="33"/>
    </row>
    <row r="16" spans="1:8" x14ac:dyDescent="0.25">
      <c r="A16" s="23">
        <f t="shared" si="0"/>
        <v>100011</v>
      </c>
      <c r="B16" s="23" t="s">
        <v>16</v>
      </c>
      <c r="C16" s="23" t="s">
        <v>68</v>
      </c>
      <c r="D16" s="36" t="s">
        <v>73</v>
      </c>
      <c r="E16" s="23" t="s">
        <v>20</v>
      </c>
      <c r="F16" s="32" t="s">
        <v>11</v>
      </c>
      <c r="G16" s="32" t="s">
        <v>68</v>
      </c>
      <c r="H16" s="33">
        <v>1260</v>
      </c>
    </row>
    <row r="17" spans="1:8" x14ac:dyDescent="0.25">
      <c r="A17" s="23">
        <f t="shared" si="0"/>
        <v>100012</v>
      </c>
      <c r="B17" s="23" t="s">
        <v>17</v>
      </c>
      <c r="C17" s="23" t="s">
        <v>69</v>
      </c>
      <c r="D17" s="36"/>
      <c r="E17" s="23" t="s">
        <v>20</v>
      </c>
      <c r="F17" s="32" t="s">
        <v>11</v>
      </c>
      <c r="G17" s="32" t="s">
        <v>69</v>
      </c>
      <c r="H17" s="33">
        <v>1260</v>
      </c>
    </row>
    <row r="18" spans="1:8" x14ac:dyDescent="0.25">
      <c r="A18" s="23">
        <f t="shared" si="0"/>
        <v>100013</v>
      </c>
      <c r="B18" s="23" t="s">
        <v>18</v>
      </c>
      <c r="C18" s="23" t="s">
        <v>69</v>
      </c>
      <c r="D18" s="36" t="s">
        <v>74</v>
      </c>
      <c r="E18" s="23" t="s">
        <v>20</v>
      </c>
      <c r="F18" s="32" t="s">
        <v>11</v>
      </c>
      <c r="G18" s="32" t="s">
        <v>69</v>
      </c>
      <c r="H18" s="33">
        <v>2710</v>
      </c>
    </row>
    <row r="19" spans="1:8" x14ac:dyDescent="0.25">
      <c r="A19" s="23">
        <f t="shared" si="0"/>
        <v>100014</v>
      </c>
      <c r="B19" s="23" t="s">
        <v>19</v>
      </c>
      <c r="C19" s="23" t="s">
        <v>70</v>
      </c>
      <c r="D19" s="36" t="s">
        <v>75</v>
      </c>
      <c r="E19" s="23" t="s">
        <v>20</v>
      </c>
      <c r="F19" s="32" t="s">
        <v>11</v>
      </c>
      <c r="G19" s="32" t="s">
        <v>70</v>
      </c>
      <c r="H19" s="33">
        <v>1480</v>
      </c>
    </row>
    <row r="20" spans="1:8" x14ac:dyDescent="0.25">
      <c r="A20" s="23">
        <f t="shared" si="0"/>
        <v>100015</v>
      </c>
      <c r="B20" s="26" t="s">
        <v>22</v>
      </c>
      <c r="C20" s="23">
        <v>1</v>
      </c>
      <c r="D20" s="31">
        <v>7702011012401</v>
      </c>
      <c r="E20" s="23" t="s">
        <v>21</v>
      </c>
      <c r="F20" s="32" t="s">
        <v>11</v>
      </c>
      <c r="G20" s="32" t="s">
        <v>90</v>
      </c>
      <c r="H20" s="33">
        <v>2360</v>
      </c>
    </row>
    <row r="21" spans="1:8" x14ac:dyDescent="0.25">
      <c r="A21" s="23">
        <f t="shared" si="0"/>
        <v>100016</v>
      </c>
      <c r="B21" s="26" t="s">
        <v>23</v>
      </c>
      <c r="C21" s="23">
        <v>1</v>
      </c>
      <c r="D21" s="37"/>
      <c r="E21" s="23" t="s">
        <v>21</v>
      </c>
      <c r="F21" s="32" t="s">
        <v>11</v>
      </c>
      <c r="G21" s="32"/>
      <c r="H21" s="33"/>
    </row>
    <row r="22" spans="1:8" x14ac:dyDescent="0.25">
      <c r="A22" s="23">
        <f t="shared" si="0"/>
        <v>100017</v>
      </c>
      <c r="B22" s="26" t="s">
        <v>24</v>
      </c>
      <c r="C22" s="23">
        <v>1</v>
      </c>
      <c r="D22" s="34">
        <v>7702011039293</v>
      </c>
      <c r="E22" s="23" t="s">
        <v>21</v>
      </c>
      <c r="F22" s="32" t="s">
        <v>11</v>
      </c>
      <c r="G22" s="32" t="s">
        <v>91</v>
      </c>
      <c r="H22" s="33">
        <v>3590</v>
      </c>
    </row>
    <row r="23" spans="1:8" x14ac:dyDescent="0.25">
      <c r="A23" s="23">
        <f t="shared" si="0"/>
        <v>100018</v>
      </c>
      <c r="B23" s="26" t="s">
        <v>25</v>
      </c>
      <c r="C23" s="23">
        <v>1</v>
      </c>
      <c r="D23" s="34">
        <v>7702011013828</v>
      </c>
      <c r="E23" s="23" t="s">
        <v>21</v>
      </c>
      <c r="F23" s="32" t="s">
        <v>11</v>
      </c>
      <c r="G23" s="32" t="s">
        <v>92</v>
      </c>
      <c r="H23" s="33">
        <v>12330</v>
      </c>
    </row>
    <row r="24" spans="1:8" x14ac:dyDescent="0.25">
      <c r="A24" s="23">
        <f t="shared" si="0"/>
        <v>100019</v>
      </c>
      <c r="B24" s="26" t="s">
        <v>26</v>
      </c>
      <c r="C24" s="23">
        <v>1</v>
      </c>
      <c r="D24" s="34">
        <v>7707211630912</v>
      </c>
      <c r="E24" s="23" t="s">
        <v>21</v>
      </c>
      <c r="F24" s="32" t="s">
        <v>11</v>
      </c>
      <c r="G24" s="32" t="s">
        <v>93</v>
      </c>
      <c r="H24" s="33">
        <v>7480</v>
      </c>
    </row>
    <row r="25" spans="1:8" x14ac:dyDescent="0.25">
      <c r="A25" s="23">
        <f t="shared" si="0"/>
        <v>100020</v>
      </c>
      <c r="B25" s="26" t="s">
        <v>27</v>
      </c>
      <c r="C25" s="23"/>
      <c r="D25" s="37"/>
      <c r="E25" s="23" t="s">
        <v>21</v>
      </c>
      <c r="F25" s="32" t="s">
        <v>11</v>
      </c>
      <c r="G25" s="23"/>
      <c r="H25" s="33"/>
    </row>
    <row r="26" spans="1:8" x14ac:dyDescent="0.25">
      <c r="A26" s="23">
        <f t="shared" si="0"/>
        <v>100021</v>
      </c>
      <c r="B26" s="24" t="s">
        <v>77</v>
      </c>
      <c r="C26" s="23" t="s">
        <v>78</v>
      </c>
      <c r="D26" s="38">
        <v>722008504914</v>
      </c>
      <c r="E26" s="23" t="s">
        <v>88</v>
      </c>
      <c r="F26" s="32" t="s">
        <v>11</v>
      </c>
      <c r="G26" s="23"/>
      <c r="H26" s="33"/>
    </row>
    <row r="27" spans="1:8" x14ac:dyDescent="0.25">
      <c r="A27" s="23">
        <f t="shared" si="0"/>
        <v>100022</v>
      </c>
      <c r="B27" s="24" t="s">
        <v>38</v>
      </c>
      <c r="C27" s="23" t="s">
        <v>79</v>
      </c>
      <c r="D27" s="37"/>
      <c r="E27" s="23" t="s">
        <v>88</v>
      </c>
      <c r="F27" s="32" t="s">
        <v>11</v>
      </c>
      <c r="G27" s="23"/>
      <c r="H27" s="33"/>
    </row>
    <row r="28" spans="1:8" x14ac:dyDescent="0.25">
      <c r="A28" s="23">
        <f t="shared" si="0"/>
        <v>100023</v>
      </c>
      <c r="B28" s="24" t="s">
        <v>76</v>
      </c>
      <c r="C28" s="23" t="s">
        <v>80</v>
      </c>
      <c r="D28" s="34">
        <v>722008000317</v>
      </c>
      <c r="E28" s="23" t="s">
        <v>88</v>
      </c>
      <c r="F28" s="32" t="s">
        <v>11</v>
      </c>
      <c r="G28" s="23"/>
      <c r="H28" s="33"/>
    </row>
    <row r="29" spans="1:8" x14ac:dyDescent="0.25">
      <c r="A29" s="23">
        <f t="shared" si="0"/>
        <v>100024</v>
      </c>
      <c r="B29" s="27" t="s">
        <v>39</v>
      </c>
      <c r="C29" s="23" t="s">
        <v>81</v>
      </c>
      <c r="D29" s="34">
        <v>7702367000022</v>
      </c>
      <c r="E29" s="23" t="s">
        <v>88</v>
      </c>
      <c r="F29" s="32" t="s">
        <v>11</v>
      </c>
      <c r="G29" s="23"/>
      <c r="H29" s="33"/>
    </row>
    <row r="30" spans="1:8" x14ac:dyDescent="0.25">
      <c r="A30" s="23">
        <f t="shared" si="0"/>
        <v>100025</v>
      </c>
      <c r="B30" s="27" t="s">
        <v>40</v>
      </c>
      <c r="C30" s="23" t="s">
        <v>82</v>
      </c>
      <c r="D30" s="34">
        <v>7702367000763</v>
      </c>
      <c r="E30" s="23" t="s">
        <v>88</v>
      </c>
      <c r="F30" s="32" t="s">
        <v>11</v>
      </c>
      <c r="G30" s="23"/>
      <c r="H30" s="33"/>
    </row>
    <row r="31" spans="1:8" x14ac:dyDescent="0.25">
      <c r="A31" s="23">
        <f t="shared" si="0"/>
        <v>100026</v>
      </c>
      <c r="B31" s="27" t="s">
        <v>41</v>
      </c>
      <c r="C31" s="23" t="s">
        <v>81</v>
      </c>
      <c r="D31" s="34">
        <v>770236000015</v>
      </c>
      <c r="E31" s="23" t="s">
        <v>88</v>
      </c>
      <c r="F31" s="32" t="s">
        <v>11</v>
      </c>
      <c r="G31" s="23"/>
      <c r="H31" s="33"/>
    </row>
    <row r="32" spans="1:8" x14ac:dyDescent="0.25">
      <c r="A32" s="23">
        <f t="shared" si="0"/>
        <v>100027</v>
      </c>
      <c r="B32" s="27" t="s">
        <v>42</v>
      </c>
      <c r="C32" s="23" t="s">
        <v>82</v>
      </c>
      <c r="D32" s="37"/>
      <c r="E32" s="23" t="s">
        <v>88</v>
      </c>
      <c r="F32" s="32" t="s">
        <v>11</v>
      </c>
      <c r="G32" s="23"/>
      <c r="H32" s="33"/>
    </row>
    <row r="33" spans="1:8" x14ac:dyDescent="0.25">
      <c r="A33" s="23">
        <f t="shared" si="0"/>
        <v>100028</v>
      </c>
      <c r="B33" s="27" t="s">
        <v>43</v>
      </c>
      <c r="C33" s="23" t="s">
        <v>83</v>
      </c>
      <c r="D33" s="37"/>
      <c r="E33" s="23" t="s">
        <v>89</v>
      </c>
      <c r="F33" s="32" t="s">
        <v>11</v>
      </c>
      <c r="G33" s="23"/>
      <c r="H33" s="33"/>
    </row>
    <row r="34" spans="1:8" x14ac:dyDescent="0.25">
      <c r="A34" s="23">
        <f t="shared" si="0"/>
        <v>100029</v>
      </c>
      <c r="B34" s="27" t="s">
        <v>44</v>
      </c>
      <c r="C34" s="23" t="s">
        <v>84</v>
      </c>
      <c r="D34" s="34">
        <v>7702097066497</v>
      </c>
      <c r="E34" s="23" t="s">
        <v>89</v>
      </c>
      <c r="F34" s="32" t="s">
        <v>11</v>
      </c>
      <c r="G34" s="24"/>
      <c r="H34" s="39"/>
    </row>
    <row r="35" spans="1:8" x14ac:dyDescent="0.25">
      <c r="A35" s="23">
        <f t="shared" si="0"/>
        <v>100030</v>
      </c>
      <c r="B35" s="27" t="s">
        <v>45</v>
      </c>
      <c r="C35" s="24" t="s">
        <v>85</v>
      </c>
      <c r="D35" s="34">
        <v>7702097066503</v>
      </c>
      <c r="E35" s="23" t="s">
        <v>89</v>
      </c>
      <c r="F35" s="32" t="s">
        <v>11</v>
      </c>
      <c r="G35" s="24"/>
      <c r="H35" s="39"/>
    </row>
    <row r="36" spans="1:8" x14ac:dyDescent="0.25">
      <c r="A36" s="23">
        <f t="shared" si="0"/>
        <v>100031</v>
      </c>
      <c r="B36" s="27" t="s">
        <v>46</v>
      </c>
      <c r="C36" s="24" t="s">
        <v>86</v>
      </c>
      <c r="D36" s="36"/>
      <c r="E36" s="23" t="s">
        <v>89</v>
      </c>
      <c r="F36" s="32" t="s">
        <v>11</v>
      </c>
      <c r="G36" s="24"/>
      <c r="H36" s="39"/>
    </row>
    <row r="37" spans="1:8" x14ac:dyDescent="0.25">
      <c r="A37" s="23">
        <f t="shared" si="0"/>
        <v>100032</v>
      </c>
      <c r="B37" s="27" t="s">
        <v>47</v>
      </c>
      <c r="C37" s="24" t="s">
        <v>87</v>
      </c>
      <c r="D37" s="34">
        <v>7702097066558</v>
      </c>
      <c r="E37" s="23" t="s">
        <v>89</v>
      </c>
      <c r="F37" s="32" t="s">
        <v>11</v>
      </c>
      <c r="G37" s="24"/>
      <c r="H37" s="39"/>
    </row>
    <row r="38" spans="1:8" x14ac:dyDescent="0.25">
      <c r="A38" s="23">
        <f t="shared" si="0"/>
        <v>100033</v>
      </c>
      <c r="B38" s="28" t="s">
        <v>29</v>
      </c>
      <c r="C38" s="24"/>
      <c r="D38" s="36"/>
      <c r="E38" s="24" t="s">
        <v>37</v>
      </c>
      <c r="F38" s="32" t="s">
        <v>11</v>
      </c>
      <c r="G38" s="40" t="s">
        <v>58</v>
      </c>
      <c r="H38" s="39">
        <v>1910</v>
      </c>
    </row>
    <row r="39" spans="1:8" x14ac:dyDescent="0.25">
      <c r="A39" s="23">
        <f t="shared" si="0"/>
        <v>100034</v>
      </c>
      <c r="B39" s="29" t="s">
        <v>30</v>
      </c>
      <c r="C39" s="24"/>
      <c r="D39" s="36"/>
      <c r="E39" s="24" t="s">
        <v>37</v>
      </c>
      <c r="F39" s="32" t="s">
        <v>11</v>
      </c>
      <c r="G39" s="40" t="s">
        <v>59</v>
      </c>
      <c r="H39" s="39">
        <v>2170</v>
      </c>
    </row>
    <row r="40" spans="1:8" x14ac:dyDescent="0.25">
      <c r="A40" s="23">
        <f t="shared" si="0"/>
        <v>100035</v>
      </c>
      <c r="B40" s="29" t="s">
        <v>31</v>
      </c>
      <c r="C40" s="24"/>
      <c r="D40" s="36"/>
      <c r="E40" s="24" t="s">
        <v>37</v>
      </c>
      <c r="F40" s="32" t="s">
        <v>11</v>
      </c>
      <c r="G40" s="40" t="s">
        <v>60</v>
      </c>
      <c r="H40" s="39">
        <v>1670</v>
      </c>
    </row>
    <row r="41" spans="1:8" x14ac:dyDescent="0.25">
      <c r="A41" s="23">
        <f t="shared" si="0"/>
        <v>100036</v>
      </c>
      <c r="B41" s="29" t="s">
        <v>32</v>
      </c>
      <c r="C41" s="24"/>
      <c r="D41" s="36"/>
      <c r="E41" s="24" t="s">
        <v>37</v>
      </c>
      <c r="F41" s="32" t="s">
        <v>11</v>
      </c>
      <c r="G41" s="40" t="s">
        <v>61</v>
      </c>
      <c r="H41" s="39">
        <v>1020</v>
      </c>
    </row>
    <row r="42" spans="1:8" x14ac:dyDescent="0.25">
      <c r="A42" s="23">
        <f t="shared" si="0"/>
        <v>100037</v>
      </c>
      <c r="B42" s="29" t="s">
        <v>33</v>
      </c>
      <c r="C42" s="24"/>
      <c r="D42" s="36"/>
      <c r="E42" s="24" t="s">
        <v>37</v>
      </c>
      <c r="F42" s="32" t="s">
        <v>11</v>
      </c>
      <c r="G42" s="40" t="s">
        <v>62</v>
      </c>
      <c r="H42" s="39">
        <v>1430</v>
      </c>
    </row>
    <row r="43" spans="1:8" x14ac:dyDescent="0.25">
      <c r="A43" s="23">
        <f t="shared" si="0"/>
        <v>100038</v>
      </c>
      <c r="B43" s="29" t="s">
        <v>34</v>
      </c>
      <c r="C43" s="24"/>
      <c r="D43" s="36"/>
      <c r="E43" s="24" t="s">
        <v>37</v>
      </c>
      <c r="F43" s="32" t="s">
        <v>11</v>
      </c>
      <c r="G43" s="40" t="s">
        <v>63</v>
      </c>
      <c r="H43" s="39">
        <v>13260</v>
      </c>
    </row>
    <row r="44" spans="1:8" x14ac:dyDescent="0.25">
      <c r="A44" s="23">
        <f t="shared" si="0"/>
        <v>100039</v>
      </c>
      <c r="B44" s="29" t="s">
        <v>35</v>
      </c>
      <c r="C44" s="24"/>
      <c r="D44" s="36"/>
      <c r="E44" s="24" t="s">
        <v>37</v>
      </c>
      <c r="F44" s="32" t="s">
        <v>11</v>
      </c>
      <c r="G44" s="40" t="s">
        <v>64</v>
      </c>
      <c r="H44" s="39">
        <v>2840</v>
      </c>
    </row>
    <row r="45" spans="1:8" x14ac:dyDescent="0.25">
      <c r="A45" s="23">
        <f t="shared" si="0"/>
        <v>100040</v>
      </c>
      <c r="B45" s="29" t="s">
        <v>36</v>
      </c>
      <c r="C45" s="24"/>
      <c r="D45" s="36"/>
      <c r="E45" s="24" t="s">
        <v>37</v>
      </c>
      <c r="F45" s="32" t="s">
        <v>11</v>
      </c>
      <c r="G45" s="40" t="s">
        <v>65</v>
      </c>
      <c r="H45" s="39">
        <v>800</v>
      </c>
    </row>
    <row r="46" spans="1:8" x14ac:dyDescent="0.25">
      <c r="A46" s="23">
        <f t="shared" si="0"/>
        <v>100041</v>
      </c>
      <c r="B46" s="29" t="s">
        <v>50</v>
      </c>
      <c r="C46" s="30" t="s">
        <v>96</v>
      </c>
      <c r="D46" s="41">
        <v>702097032751</v>
      </c>
      <c r="E46" s="24" t="s">
        <v>57</v>
      </c>
      <c r="F46" s="32" t="s">
        <v>11</v>
      </c>
      <c r="G46" s="42" t="s">
        <v>102</v>
      </c>
      <c r="H46" s="43">
        <v>3440</v>
      </c>
    </row>
    <row r="47" spans="1:8" x14ac:dyDescent="0.25">
      <c r="A47" s="23">
        <f t="shared" si="0"/>
        <v>100042</v>
      </c>
      <c r="B47" s="29" t="s">
        <v>50</v>
      </c>
      <c r="C47" s="30" t="s">
        <v>97</v>
      </c>
      <c r="D47" s="41">
        <v>702097035424</v>
      </c>
      <c r="E47" s="24" t="s">
        <v>57</v>
      </c>
      <c r="F47" s="32" t="s">
        <v>11</v>
      </c>
      <c r="G47" s="42" t="s">
        <v>103</v>
      </c>
      <c r="H47" s="43">
        <v>2060</v>
      </c>
    </row>
    <row r="48" spans="1:8" x14ac:dyDescent="0.25">
      <c r="A48" s="23">
        <f t="shared" si="0"/>
        <v>100043</v>
      </c>
      <c r="B48" s="29" t="s">
        <v>51</v>
      </c>
      <c r="C48" s="30" t="s">
        <v>97</v>
      </c>
      <c r="D48" s="41">
        <v>702097038807</v>
      </c>
      <c r="E48" s="24" t="s">
        <v>57</v>
      </c>
      <c r="F48" s="32" t="s">
        <v>11</v>
      </c>
      <c r="G48" s="42" t="s">
        <v>103</v>
      </c>
      <c r="H48" s="43">
        <v>2810</v>
      </c>
    </row>
    <row r="49" spans="1:8" x14ac:dyDescent="0.25">
      <c r="A49" s="23">
        <f t="shared" si="0"/>
        <v>100044</v>
      </c>
      <c r="B49" s="29" t="s">
        <v>52</v>
      </c>
      <c r="C49" s="30" t="s">
        <v>98</v>
      </c>
      <c r="D49" s="41">
        <v>7020970370572</v>
      </c>
      <c r="E49" s="24" t="s">
        <v>57</v>
      </c>
      <c r="F49" s="32" t="s">
        <v>11</v>
      </c>
      <c r="G49" s="42" t="s">
        <v>104</v>
      </c>
      <c r="H49" s="43">
        <v>4140</v>
      </c>
    </row>
    <row r="50" spans="1:8" x14ac:dyDescent="0.25">
      <c r="A50" s="23">
        <f t="shared" si="0"/>
        <v>100045</v>
      </c>
      <c r="B50" s="29" t="s">
        <v>53</v>
      </c>
      <c r="C50" s="30" t="s">
        <v>99</v>
      </c>
      <c r="D50" s="41">
        <v>702097036643</v>
      </c>
      <c r="E50" s="24" t="s">
        <v>57</v>
      </c>
      <c r="F50" s="32" t="s">
        <v>11</v>
      </c>
      <c r="G50" s="42" t="s">
        <v>104</v>
      </c>
      <c r="H50" s="43">
        <v>2150</v>
      </c>
    </row>
    <row r="51" spans="1:8" x14ac:dyDescent="0.25">
      <c r="A51" s="23">
        <f t="shared" si="0"/>
        <v>100046</v>
      </c>
      <c r="B51" s="29" t="s">
        <v>54</v>
      </c>
      <c r="C51" s="30" t="s">
        <v>99</v>
      </c>
      <c r="D51" s="41">
        <v>702097036643</v>
      </c>
      <c r="E51" s="24" t="s">
        <v>57</v>
      </c>
      <c r="F51" s="32" t="s">
        <v>11</v>
      </c>
      <c r="G51" s="42" t="s">
        <v>104</v>
      </c>
      <c r="H51" s="43">
        <v>2150</v>
      </c>
    </row>
    <row r="52" spans="1:8" x14ac:dyDescent="0.25">
      <c r="A52" s="23">
        <f t="shared" si="0"/>
        <v>100047</v>
      </c>
      <c r="B52" s="29" t="s">
        <v>94</v>
      </c>
      <c r="C52" s="30" t="s">
        <v>100</v>
      </c>
      <c r="D52" s="41">
        <v>702097037244</v>
      </c>
      <c r="E52" s="24" t="s">
        <v>57</v>
      </c>
      <c r="F52" s="32" t="s">
        <v>11</v>
      </c>
      <c r="G52" s="44" t="s">
        <v>105</v>
      </c>
      <c r="H52" s="43">
        <v>4080</v>
      </c>
    </row>
    <row r="53" spans="1:8" x14ac:dyDescent="0.25">
      <c r="A53" s="23">
        <f t="shared" si="0"/>
        <v>100048</v>
      </c>
      <c r="B53" s="29" t="s">
        <v>95</v>
      </c>
      <c r="C53" s="30" t="s">
        <v>101</v>
      </c>
      <c r="D53" s="41">
        <v>702097035103</v>
      </c>
      <c r="E53" s="24" t="s">
        <v>57</v>
      </c>
      <c r="F53" s="32" t="s">
        <v>11</v>
      </c>
      <c r="G53" s="44" t="s">
        <v>106</v>
      </c>
      <c r="H53" s="43">
        <v>5560</v>
      </c>
    </row>
    <row r="54" spans="1:8" x14ac:dyDescent="0.25">
      <c r="A54" s="5"/>
      <c r="B54" s="7"/>
      <c r="C54" s="7"/>
      <c r="D54" s="16"/>
      <c r="E54" s="7"/>
      <c r="F54" s="5"/>
      <c r="G54" s="3"/>
      <c r="H54" s="12"/>
    </row>
    <row r="55" spans="1:8" x14ac:dyDescent="0.25">
      <c r="A55" s="3"/>
      <c r="B55" s="3"/>
      <c r="C55" s="3"/>
      <c r="D55" s="17"/>
      <c r="E55" s="3"/>
      <c r="F55" s="3"/>
      <c r="G55" s="3"/>
      <c r="H55" s="12"/>
    </row>
    <row r="56" spans="1:8" x14ac:dyDescent="0.25">
      <c r="A56" s="3"/>
      <c r="B56" s="3"/>
      <c r="C56" s="3"/>
      <c r="D56" s="17"/>
      <c r="E56" s="3"/>
      <c r="F56" s="3"/>
      <c r="G56" s="3"/>
      <c r="H56" s="12"/>
    </row>
    <row r="57" spans="1:8" x14ac:dyDescent="0.25">
      <c r="A57" s="3"/>
      <c r="B57" s="3"/>
      <c r="C57" s="3"/>
      <c r="D57" s="17"/>
      <c r="E57" s="3"/>
      <c r="F57" s="3"/>
      <c r="G57" s="3"/>
      <c r="H57" s="12"/>
    </row>
  </sheetData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activeCell="E5" sqref="E5"/>
    </sheetView>
  </sheetViews>
  <sheetFormatPr baseColWidth="10" defaultRowHeight="15" x14ac:dyDescent="0.25"/>
  <cols>
    <col min="2" max="2" width="38.140625" bestFit="1" customWidth="1"/>
    <col min="3" max="3" width="14.7109375" customWidth="1"/>
    <col min="4" max="4" width="4" customWidth="1"/>
    <col min="5" max="17" width="11.42578125" style="13"/>
  </cols>
  <sheetData>
    <row r="1" spans="1:18" x14ac:dyDescent="0.25">
      <c r="D1" s="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x14ac:dyDescent="0.25">
      <c r="A2" s="20" t="s">
        <v>0</v>
      </c>
      <c r="B2" s="20" t="s">
        <v>1</v>
      </c>
      <c r="C2" s="20" t="s">
        <v>2</v>
      </c>
      <c r="D2" s="21"/>
      <c r="E2" s="22" t="s">
        <v>107</v>
      </c>
      <c r="F2" s="22" t="s">
        <v>108</v>
      </c>
      <c r="G2" s="22" t="s">
        <v>109</v>
      </c>
      <c r="H2" s="22" t="s">
        <v>110</v>
      </c>
      <c r="I2" s="22" t="s">
        <v>111</v>
      </c>
      <c r="J2" s="22" t="s">
        <v>112</v>
      </c>
      <c r="K2" s="22" t="s">
        <v>113</v>
      </c>
      <c r="L2" s="22" t="s">
        <v>114</v>
      </c>
      <c r="M2" s="22" t="s">
        <v>115</v>
      </c>
      <c r="N2" s="22" t="s">
        <v>116</v>
      </c>
      <c r="O2" s="22" t="s">
        <v>117</v>
      </c>
      <c r="P2" s="22" t="s">
        <v>118</v>
      </c>
      <c r="Q2" s="22" t="s">
        <v>119</v>
      </c>
      <c r="R2" s="8"/>
    </row>
    <row r="3" spans="1:18" s="4" customFormat="1" x14ac:dyDescent="0.25">
      <c r="A3" s="8"/>
      <c r="B3" s="8"/>
      <c r="C3" s="8"/>
      <c r="D3" s="3"/>
      <c r="E3" s="12"/>
      <c r="F3" s="19">
        <v>1.0760000000000001</v>
      </c>
      <c r="G3" s="19">
        <v>0.96699999999999997</v>
      </c>
      <c r="H3" s="19">
        <v>1.123</v>
      </c>
      <c r="I3" s="19">
        <v>1.024</v>
      </c>
      <c r="J3" s="19">
        <v>0.92130000000000001</v>
      </c>
      <c r="K3" s="19">
        <v>1.0797000000000001</v>
      </c>
      <c r="L3" s="19">
        <v>1.0356000000000001</v>
      </c>
      <c r="M3" s="19">
        <v>0.89229999999999998</v>
      </c>
      <c r="N3" s="19">
        <v>0.98340000000000005</v>
      </c>
      <c r="O3" s="19">
        <v>1.143</v>
      </c>
      <c r="P3" s="19">
        <v>1.234</v>
      </c>
      <c r="Q3" s="19"/>
    </row>
    <row r="4" spans="1:18" s="4" customFormat="1" x14ac:dyDescent="0.25">
      <c r="A4" s="8"/>
      <c r="B4" s="8"/>
      <c r="C4" s="8"/>
      <c r="D4" s="3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s="54" customFormat="1" x14ac:dyDescent="0.25">
      <c r="A5" s="51">
        <v>100001</v>
      </c>
      <c r="B5" s="51" t="s">
        <v>49</v>
      </c>
      <c r="C5" s="51"/>
      <c r="D5" s="52"/>
      <c r="E5" s="53">
        <v>120000</v>
      </c>
      <c r="F5" s="53">
        <f t="shared" ref="F5:F52" si="0">+E5*$F$3</f>
        <v>129120.00000000001</v>
      </c>
      <c r="G5" s="53">
        <f t="shared" ref="G5:G52" si="1">+E5*$G$3</f>
        <v>116040</v>
      </c>
      <c r="H5" s="53">
        <f t="shared" ref="H5:H52" si="2">+F5*$H$3</f>
        <v>145001.76</v>
      </c>
      <c r="I5" s="53">
        <f t="shared" ref="I5:I52" si="3">+F5*$I$3</f>
        <v>132218.88</v>
      </c>
      <c r="J5" s="53">
        <f t="shared" ref="J5:J52" si="4">+G5*$J$3</f>
        <v>106907.652</v>
      </c>
      <c r="K5" s="53">
        <f t="shared" ref="K5:K52" si="5">+H5*$K$3</f>
        <v>156558.40027200003</v>
      </c>
      <c r="L5" s="53">
        <f t="shared" ref="L5:L52" si="6">+H5*$L$3</f>
        <v>150163.82265600003</v>
      </c>
      <c r="M5" s="53">
        <f t="shared" ref="M5:M52" si="7">+I5*$M$3</f>
        <v>117978.906624</v>
      </c>
      <c r="N5" s="53">
        <f t="shared" ref="N5:N52" si="8">+J5*$N$3</f>
        <v>105132.98497680001</v>
      </c>
      <c r="O5" s="53">
        <f t="shared" ref="O5:O52" si="9">+I5*$O$3</f>
        <v>151126.17984</v>
      </c>
      <c r="P5" s="53">
        <f t="shared" ref="P5:P52" si="10">+K5*$P$3</f>
        <v>193193.06593564805</v>
      </c>
      <c r="Q5" s="53">
        <f>SUM(E5:P5)</f>
        <v>1623441.6523044482</v>
      </c>
    </row>
    <row r="6" spans="1:18" s="54" customFormat="1" x14ac:dyDescent="0.25">
      <c r="A6" s="51">
        <f>+A5+1</f>
        <v>100002</v>
      </c>
      <c r="B6" s="51" t="s">
        <v>55</v>
      </c>
      <c r="C6" s="51"/>
      <c r="D6" s="52"/>
      <c r="E6" s="53">
        <v>83500</v>
      </c>
      <c r="F6" s="53">
        <f t="shared" si="0"/>
        <v>89846</v>
      </c>
      <c r="G6" s="53">
        <f t="shared" si="1"/>
        <v>80744.5</v>
      </c>
      <c r="H6" s="53">
        <f t="shared" si="2"/>
        <v>100897.058</v>
      </c>
      <c r="I6" s="53">
        <f t="shared" si="3"/>
        <v>92002.304000000004</v>
      </c>
      <c r="J6" s="53">
        <f t="shared" si="4"/>
        <v>74389.907850000003</v>
      </c>
      <c r="K6" s="53">
        <f t="shared" si="5"/>
        <v>108938.55352260002</v>
      </c>
      <c r="L6" s="53">
        <f t="shared" si="6"/>
        <v>104488.99326480001</v>
      </c>
      <c r="M6" s="53">
        <f t="shared" si="7"/>
        <v>82093.655859200007</v>
      </c>
      <c r="N6" s="53">
        <f t="shared" si="8"/>
        <v>73155.035379690002</v>
      </c>
      <c r="O6" s="53">
        <f t="shared" si="9"/>
        <v>105158.633472</v>
      </c>
      <c r="P6" s="53">
        <f t="shared" si="10"/>
        <v>134430.17504688841</v>
      </c>
      <c r="Q6" s="53">
        <f t="shared" ref="Q6:Q52" si="11">SUM(E6:P6)</f>
        <v>1129644.8163951784</v>
      </c>
    </row>
    <row r="7" spans="1:18" s="54" customFormat="1" x14ac:dyDescent="0.25">
      <c r="A7" s="51">
        <f t="shared" ref="A7:A52" si="12">+A6+1</f>
        <v>100003</v>
      </c>
      <c r="B7" s="51" t="s">
        <v>48</v>
      </c>
      <c r="C7" s="51"/>
      <c r="D7" s="52"/>
      <c r="E7" s="53">
        <v>25000</v>
      </c>
      <c r="F7" s="53">
        <f t="shared" si="0"/>
        <v>26900</v>
      </c>
      <c r="G7" s="53">
        <f t="shared" si="1"/>
        <v>24175</v>
      </c>
      <c r="H7" s="53">
        <f t="shared" si="2"/>
        <v>30208.7</v>
      </c>
      <c r="I7" s="53">
        <f t="shared" si="3"/>
        <v>27545.600000000002</v>
      </c>
      <c r="J7" s="53">
        <f t="shared" si="4"/>
        <v>22272.427500000002</v>
      </c>
      <c r="K7" s="53">
        <f t="shared" si="5"/>
        <v>32616.333390000003</v>
      </c>
      <c r="L7" s="53">
        <f t="shared" si="6"/>
        <v>31284.129720000004</v>
      </c>
      <c r="M7" s="53">
        <f t="shared" si="7"/>
        <v>24578.938880000002</v>
      </c>
      <c r="N7" s="53">
        <f t="shared" si="8"/>
        <v>21902.705203500002</v>
      </c>
      <c r="O7" s="53">
        <f t="shared" si="9"/>
        <v>31484.620800000004</v>
      </c>
      <c r="P7" s="53">
        <f t="shared" si="10"/>
        <v>40248.555403260005</v>
      </c>
      <c r="Q7" s="53">
        <f t="shared" si="11"/>
        <v>338217.01089675998</v>
      </c>
    </row>
    <row r="8" spans="1:18" s="54" customFormat="1" x14ac:dyDescent="0.25">
      <c r="A8" s="51">
        <f t="shared" si="12"/>
        <v>100004</v>
      </c>
      <c r="B8" s="51" t="s">
        <v>56</v>
      </c>
      <c r="C8" s="52"/>
      <c r="D8" s="52"/>
      <c r="E8" s="53">
        <v>46800</v>
      </c>
      <c r="F8" s="53">
        <f t="shared" si="0"/>
        <v>50356.800000000003</v>
      </c>
      <c r="G8" s="53">
        <f t="shared" si="1"/>
        <v>45255.6</v>
      </c>
      <c r="H8" s="53">
        <f t="shared" si="2"/>
        <v>56550.686400000006</v>
      </c>
      <c r="I8" s="53">
        <f t="shared" si="3"/>
        <v>51565.363200000007</v>
      </c>
      <c r="J8" s="53">
        <f t="shared" si="4"/>
        <v>41693.984279999997</v>
      </c>
      <c r="K8" s="53">
        <f t="shared" si="5"/>
        <v>61057.776106080011</v>
      </c>
      <c r="L8" s="53">
        <f t="shared" si="6"/>
        <v>58563.890835840008</v>
      </c>
      <c r="M8" s="53">
        <f t="shared" si="7"/>
        <v>46011.773583360002</v>
      </c>
      <c r="N8" s="53">
        <f t="shared" si="8"/>
        <v>41001.864140951999</v>
      </c>
      <c r="O8" s="53">
        <f t="shared" si="9"/>
        <v>58939.210137600006</v>
      </c>
      <c r="P8" s="53">
        <f t="shared" si="10"/>
        <v>75345.295714902735</v>
      </c>
      <c r="Q8" s="53">
        <f t="shared" si="11"/>
        <v>633142.24439873465</v>
      </c>
    </row>
    <row r="9" spans="1:18" s="54" customFormat="1" x14ac:dyDescent="0.25">
      <c r="A9" s="51">
        <f t="shared" si="12"/>
        <v>100005</v>
      </c>
      <c r="B9" s="51" t="s">
        <v>6</v>
      </c>
      <c r="C9" s="51"/>
      <c r="D9" s="52"/>
      <c r="E9" s="53">
        <v>34680</v>
      </c>
      <c r="F9" s="53">
        <f t="shared" si="0"/>
        <v>37315.68</v>
      </c>
      <c r="G9" s="53">
        <f t="shared" si="1"/>
        <v>33535.56</v>
      </c>
      <c r="H9" s="53">
        <f t="shared" si="2"/>
        <v>41905.50864</v>
      </c>
      <c r="I9" s="53">
        <f t="shared" si="3"/>
        <v>38211.25632</v>
      </c>
      <c r="J9" s="53">
        <f t="shared" si="4"/>
        <v>30896.311427999997</v>
      </c>
      <c r="K9" s="53">
        <f t="shared" si="5"/>
        <v>45245.377678608005</v>
      </c>
      <c r="L9" s="53">
        <f t="shared" si="6"/>
        <v>43397.344747584</v>
      </c>
      <c r="M9" s="53">
        <f t="shared" si="7"/>
        <v>34095.904014335996</v>
      </c>
      <c r="N9" s="53">
        <f t="shared" si="8"/>
        <v>30383.432658295198</v>
      </c>
      <c r="O9" s="53">
        <f t="shared" si="9"/>
        <v>43675.465973760001</v>
      </c>
      <c r="P9" s="53">
        <f t="shared" si="10"/>
        <v>55832.796055402279</v>
      </c>
      <c r="Q9" s="53">
        <f t="shared" si="11"/>
        <v>469174.63751598547</v>
      </c>
    </row>
    <row r="10" spans="1:18" s="54" customFormat="1" x14ac:dyDescent="0.25">
      <c r="A10" s="51">
        <f t="shared" si="12"/>
        <v>100006</v>
      </c>
      <c r="B10" s="51" t="s">
        <v>7</v>
      </c>
      <c r="C10" s="51"/>
      <c r="D10" s="52"/>
      <c r="E10" s="53">
        <v>38789</v>
      </c>
      <c r="F10" s="53">
        <f t="shared" si="0"/>
        <v>41736.964</v>
      </c>
      <c r="G10" s="53">
        <f t="shared" si="1"/>
        <v>37508.962999999996</v>
      </c>
      <c r="H10" s="53">
        <f t="shared" si="2"/>
        <v>46870.610571999998</v>
      </c>
      <c r="I10" s="53">
        <f t="shared" si="3"/>
        <v>42738.651136</v>
      </c>
      <c r="J10" s="53">
        <f t="shared" si="4"/>
        <v>34557.007611899993</v>
      </c>
      <c r="K10" s="53">
        <f t="shared" si="5"/>
        <v>50606.198234588403</v>
      </c>
      <c r="L10" s="53">
        <f t="shared" si="6"/>
        <v>48539.204308363202</v>
      </c>
      <c r="M10" s="53">
        <f t="shared" si="7"/>
        <v>38135.698408652803</v>
      </c>
      <c r="N10" s="53">
        <f t="shared" si="8"/>
        <v>33983.361285542458</v>
      </c>
      <c r="O10" s="53">
        <f t="shared" si="9"/>
        <v>48850.278248447998</v>
      </c>
      <c r="P10" s="53">
        <f t="shared" si="10"/>
        <v>62448.048621482085</v>
      </c>
      <c r="Q10" s="53">
        <f t="shared" si="11"/>
        <v>524763.98542697681</v>
      </c>
    </row>
    <row r="11" spans="1:18" x14ac:dyDescent="0.25">
      <c r="A11" s="23">
        <f t="shared" si="12"/>
        <v>100007</v>
      </c>
      <c r="B11" s="23" t="s">
        <v>12</v>
      </c>
      <c r="C11" s="23" t="s">
        <v>66</v>
      </c>
      <c r="D11" s="21"/>
      <c r="E11" s="25">
        <v>46923</v>
      </c>
      <c r="F11" s="25">
        <f t="shared" si="0"/>
        <v>50489.148000000001</v>
      </c>
      <c r="G11" s="25">
        <f t="shared" si="1"/>
        <v>45374.540999999997</v>
      </c>
      <c r="H11" s="25">
        <f t="shared" si="2"/>
        <v>56699.313203999998</v>
      </c>
      <c r="I11" s="25">
        <f t="shared" si="3"/>
        <v>51700.887552</v>
      </c>
      <c r="J11" s="25">
        <f t="shared" si="4"/>
        <v>41803.564623300001</v>
      </c>
      <c r="K11" s="25">
        <f t="shared" si="5"/>
        <v>61218.248466358804</v>
      </c>
      <c r="L11" s="25">
        <f t="shared" si="6"/>
        <v>58717.808754062404</v>
      </c>
      <c r="M11" s="25">
        <f t="shared" si="7"/>
        <v>46132.701962649597</v>
      </c>
      <c r="N11" s="25">
        <f t="shared" si="8"/>
        <v>41109.62545055322</v>
      </c>
      <c r="O11" s="25">
        <f t="shared" si="9"/>
        <v>59094.114471936002</v>
      </c>
      <c r="P11" s="25">
        <f t="shared" si="10"/>
        <v>75543.31860748677</v>
      </c>
      <c r="Q11" s="25">
        <f t="shared" si="11"/>
        <v>634806.2720923468</v>
      </c>
    </row>
    <row r="12" spans="1:18" x14ac:dyDescent="0.25">
      <c r="A12" s="23">
        <f t="shared" si="12"/>
        <v>100008</v>
      </c>
      <c r="B12" s="23" t="s">
        <v>13</v>
      </c>
      <c r="C12" s="23" t="s">
        <v>67</v>
      </c>
      <c r="D12" s="21"/>
      <c r="E12" s="25">
        <v>19830</v>
      </c>
      <c r="F12" s="25">
        <f t="shared" si="0"/>
        <v>21337.08</v>
      </c>
      <c r="G12" s="25">
        <f t="shared" si="1"/>
        <v>19175.61</v>
      </c>
      <c r="H12" s="25">
        <f t="shared" si="2"/>
        <v>23961.540840000001</v>
      </c>
      <c r="I12" s="25">
        <f t="shared" si="3"/>
        <v>21849.169920000004</v>
      </c>
      <c r="J12" s="25">
        <f t="shared" si="4"/>
        <v>17666.489493000001</v>
      </c>
      <c r="K12" s="25">
        <f t="shared" si="5"/>
        <v>25871.275644948004</v>
      </c>
      <c r="L12" s="25">
        <f t="shared" si="6"/>
        <v>24814.571693904003</v>
      </c>
      <c r="M12" s="25">
        <f t="shared" si="7"/>
        <v>19496.014319616002</v>
      </c>
      <c r="N12" s="25">
        <f t="shared" si="8"/>
        <v>17373.225767416203</v>
      </c>
      <c r="O12" s="25">
        <f t="shared" si="9"/>
        <v>24973.601218560005</v>
      </c>
      <c r="P12" s="25">
        <f t="shared" si="10"/>
        <v>31925.154145865836</v>
      </c>
      <c r="Q12" s="25">
        <f t="shared" si="11"/>
        <v>268273.73304331006</v>
      </c>
    </row>
    <row r="13" spans="1:18" x14ac:dyDescent="0.25">
      <c r="A13" s="23">
        <f t="shared" si="12"/>
        <v>100009</v>
      </c>
      <c r="B13" s="23" t="s">
        <v>14</v>
      </c>
      <c r="C13" s="23" t="s">
        <v>68</v>
      </c>
      <c r="D13" s="21"/>
      <c r="E13" s="25">
        <v>78623</v>
      </c>
      <c r="F13" s="25">
        <f t="shared" si="0"/>
        <v>84598.347999999998</v>
      </c>
      <c r="G13" s="25">
        <f t="shared" si="1"/>
        <v>76028.440999999992</v>
      </c>
      <c r="H13" s="25">
        <f t="shared" si="2"/>
        <v>95003.944803999999</v>
      </c>
      <c r="I13" s="25">
        <f t="shared" si="3"/>
        <v>86628.708352000001</v>
      </c>
      <c r="J13" s="25">
        <f t="shared" si="4"/>
        <v>70045.00269329999</v>
      </c>
      <c r="K13" s="25">
        <f t="shared" si="5"/>
        <v>102575.75920487881</v>
      </c>
      <c r="L13" s="25">
        <f t="shared" si="6"/>
        <v>98386.085239022403</v>
      </c>
      <c r="M13" s="25">
        <f t="shared" si="7"/>
        <v>77298.796462489598</v>
      </c>
      <c r="N13" s="25">
        <f t="shared" si="8"/>
        <v>68882.255648591221</v>
      </c>
      <c r="O13" s="25">
        <f t="shared" si="9"/>
        <v>99016.613646336002</v>
      </c>
      <c r="P13" s="25">
        <f t="shared" si="10"/>
        <v>126578.48685882044</v>
      </c>
      <c r="Q13" s="25">
        <f t="shared" si="11"/>
        <v>1063665.4419094385</v>
      </c>
    </row>
    <row r="14" spans="1:18" x14ac:dyDescent="0.25">
      <c r="A14" s="23">
        <f t="shared" si="12"/>
        <v>100010</v>
      </c>
      <c r="B14" s="23" t="s">
        <v>15</v>
      </c>
      <c r="C14" s="23"/>
      <c r="D14" s="21"/>
      <c r="E14" s="25">
        <v>64300</v>
      </c>
      <c r="F14" s="25">
        <f t="shared" si="0"/>
        <v>69186.8</v>
      </c>
      <c r="G14" s="25">
        <f t="shared" si="1"/>
        <v>62178.1</v>
      </c>
      <c r="H14" s="25">
        <f t="shared" si="2"/>
        <v>77696.776400000002</v>
      </c>
      <c r="I14" s="25">
        <f t="shared" si="3"/>
        <v>70847.283200000005</v>
      </c>
      <c r="J14" s="25">
        <f t="shared" si="4"/>
        <v>57284.683530000002</v>
      </c>
      <c r="K14" s="25">
        <f t="shared" si="5"/>
        <v>83889.209479080004</v>
      </c>
      <c r="L14" s="25">
        <f t="shared" si="6"/>
        <v>80462.781639840003</v>
      </c>
      <c r="M14" s="25">
        <f t="shared" si="7"/>
        <v>63217.03079936</v>
      </c>
      <c r="N14" s="25">
        <f t="shared" si="8"/>
        <v>56333.757783402005</v>
      </c>
      <c r="O14" s="25">
        <f t="shared" si="9"/>
        <v>80978.444697600004</v>
      </c>
      <c r="P14" s="25">
        <f t="shared" si="10"/>
        <v>103519.28449718472</v>
      </c>
      <c r="Q14" s="25">
        <f t="shared" si="11"/>
        <v>869894.15202646668</v>
      </c>
    </row>
    <row r="15" spans="1:18" x14ac:dyDescent="0.25">
      <c r="A15" s="23">
        <f t="shared" si="12"/>
        <v>100011</v>
      </c>
      <c r="B15" s="23" t="s">
        <v>16</v>
      </c>
      <c r="C15" s="23" t="s">
        <v>68</v>
      </c>
      <c r="D15" s="21"/>
      <c r="E15" s="25">
        <v>41500</v>
      </c>
      <c r="F15" s="25">
        <f t="shared" si="0"/>
        <v>44654</v>
      </c>
      <c r="G15" s="25">
        <f t="shared" si="1"/>
        <v>40130.5</v>
      </c>
      <c r="H15" s="25">
        <f t="shared" si="2"/>
        <v>50146.442000000003</v>
      </c>
      <c r="I15" s="25">
        <f t="shared" si="3"/>
        <v>45725.696000000004</v>
      </c>
      <c r="J15" s="25">
        <f t="shared" si="4"/>
        <v>36972.229650000001</v>
      </c>
      <c r="K15" s="25">
        <f t="shared" si="5"/>
        <v>54143.113427400007</v>
      </c>
      <c r="L15" s="25">
        <f t="shared" si="6"/>
        <v>51931.655335200005</v>
      </c>
      <c r="M15" s="25">
        <f t="shared" si="7"/>
        <v>40801.0385408</v>
      </c>
      <c r="N15" s="25">
        <f t="shared" si="8"/>
        <v>36358.490637810006</v>
      </c>
      <c r="O15" s="25">
        <f t="shared" si="9"/>
        <v>52264.470528000005</v>
      </c>
      <c r="P15" s="25">
        <f t="shared" si="10"/>
        <v>66812.601969411611</v>
      </c>
      <c r="Q15" s="25">
        <f t="shared" si="11"/>
        <v>561440.23808862164</v>
      </c>
    </row>
    <row r="16" spans="1:18" x14ac:dyDescent="0.25">
      <c r="A16" s="23">
        <f t="shared" si="12"/>
        <v>100012</v>
      </c>
      <c r="B16" s="23" t="s">
        <v>17</v>
      </c>
      <c r="C16" s="23" t="s">
        <v>69</v>
      </c>
      <c r="D16" s="21"/>
      <c r="E16" s="25">
        <v>32560</v>
      </c>
      <c r="F16" s="25">
        <f t="shared" si="0"/>
        <v>35034.560000000005</v>
      </c>
      <c r="G16" s="25">
        <f t="shared" si="1"/>
        <v>31485.52</v>
      </c>
      <c r="H16" s="25">
        <f t="shared" si="2"/>
        <v>39343.810880000005</v>
      </c>
      <c r="I16" s="25">
        <f t="shared" si="3"/>
        <v>35875.389440000006</v>
      </c>
      <c r="J16" s="25">
        <f t="shared" si="4"/>
        <v>29007.609575999999</v>
      </c>
      <c r="K16" s="25">
        <f t="shared" si="5"/>
        <v>42479.512607136006</v>
      </c>
      <c r="L16" s="25">
        <f t="shared" si="6"/>
        <v>40744.450547328008</v>
      </c>
      <c r="M16" s="25">
        <f t="shared" si="7"/>
        <v>32011.609997312004</v>
      </c>
      <c r="N16" s="25">
        <f t="shared" si="8"/>
        <v>28526.083257038401</v>
      </c>
      <c r="O16" s="25">
        <f t="shared" si="9"/>
        <v>41005.570129920008</v>
      </c>
      <c r="P16" s="25">
        <f t="shared" si="10"/>
        <v>52419.71855720583</v>
      </c>
      <c r="Q16" s="25">
        <f t="shared" si="11"/>
        <v>440493.83499194024</v>
      </c>
    </row>
    <row r="17" spans="1:17" x14ac:dyDescent="0.25">
      <c r="A17" s="23">
        <f t="shared" si="12"/>
        <v>100013</v>
      </c>
      <c r="B17" s="23" t="s">
        <v>18</v>
      </c>
      <c r="C17" s="23" t="s">
        <v>69</v>
      </c>
      <c r="D17" s="21"/>
      <c r="E17" s="25">
        <v>47600</v>
      </c>
      <c r="F17" s="25">
        <f t="shared" si="0"/>
        <v>51217.600000000006</v>
      </c>
      <c r="G17" s="25">
        <f t="shared" si="1"/>
        <v>46029.2</v>
      </c>
      <c r="H17" s="25">
        <f t="shared" si="2"/>
        <v>57517.364800000003</v>
      </c>
      <c r="I17" s="25">
        <f t="shared" si="3"/>
        <v>52446.822400000005</v>
      </c>
      <c r="J17" s="25">
        <f t="shared" si="4"/>
        <v>42406.701959999999</v>
      </c>
      <c r="K17" s="25">
        <f t="shared" si="5"/>
        <v>62101.498774560008</v>
      </c>
      <c r="L17" s="25">
        <f t="shared" si="6"/>
        <v>59564.982986880008</v>
      </c>
      <c r="M17" s="25">
        <f t="shared" si="7"/>
        <v>46798.299627520006</v>
      </c>
      <c r="N17" s="25">
        <f t="shared" si="8"/>
        <v>41702.750707464002</v>
      </c>
      <c r="O17" s="25">
        <f t="shared" si="9"/>
        <v>59946.718003200003</v>
      </c>
      <c r="P17" s="25">
        <f t="shared" si="10"/>
        <v>76633.249487807043</v>
      </c>
      <c r="Q17" s="25">
        <f t="shared" si="11"/>
        <v>643965.18874743104</v>
      </c>
    </row>
    <row r="18" spans="1:17" x14ac:dyDescent="0.25">
      <c r="A18" s="23">
        <f t="shared" si="12"/>
        <v>100014</v>
      </c>
      <c r="B18" s="23" t="s">
        <v>19</v>
      </c>
      <c r="C18" s="23" t="s">
        <v>70</v>
      </c>
      <c r="D18" s="21"/>
      <c r="E18" s="25">
        <v>46900</v>
      </c>
      <c r="F18" s="25">
        <f t="shared" si="0"/>
        <v>50464.4</v>
      </c>
      <c r="G18" s="25">
        <f t="shared" si="1"/>
        <v>45352.299999999996</v>
      </c>
      <c r="H18" s="25">
        <f t="shared" si="2"/>
        <v>56671.521200000003</v>
      </c>
      <c r="I18" s="25">
        <f t="shared" si="3"/>
        <v>51675.545600000005</v>
      </c>
      <c r="J18" s="25">
        <f t="shared" si="4"/>
        <v>41783.073989999997</v>
      </c>
      <c r="K18" s="25">
        <f t="shared" si="5"/>
        <v>61188.241439640005</v>
      </c>
      <c r="L18" s="25">
        <f t="shared" si="6"/>
        <v>58689.027354720005</v>
      </c>
      <c r="M18" s="25">
        <f t="shared" si="7"/>
        <v>46110.089338880003</v>
      </c>
      <c r="N18" s="25">
        <f t="shared" si="8"/>
        <v>41089.474961765998</v>
      </c>
      <c r="O18" s="25">
        <f t="shared" si="9"/>
        <v>59065.148620800006</v>
      </c>
      <c r="P18" s="25">
        <f t="shared" si="10"/>
        <v>75506.289936515765</v>
      </c>
      <c r="Q18" s="25">
        <f t="shared" si="11"/>
        <v>634495.11244232173</v>
      </c>
    </row>
    <row r="19" spans="1:17" x14ac:dyDescent="0.25">
      <c r="A19" s="23">
        <f t="shared" si="12"/>
        <v>100015</v>
      </c>
      <c r="B19" s="26" t="s">
        <v>22</v>
      </c>
      <c r="C19" s="23">
        <v>1</v>
      </c>
      <c r="D19" s="21"/>
      <c r="E19" s="25">
        <v>153290</v>
      </c>
      <c r="F19" s="25">
        <f t="shared" si="0"/>
        <v>164940.04</v>
      </c>
      <c r="G19" s="25">
        <f t="shared" si="1"/>
        <v>148231.43</v>
      </c>
      <c r="H19" s="25">
        <f t="shared" si="2"/>
        <v>185227.66492000001</v>
      </c>
      <c r="I19" s="25">
        <f t="shared" si="3"/>
        <v>168898.60096000001</v>
      </c>
      <c r="J19" s="25">
        <f t="shared" si="4"/>
        <v>136565.61645899998</v>
      </c>
      <c r="K19" s="25">
        <f t="shared" si="5"/>
        <v>199990.30981412402</v>
      </c>
      <c r="L19" s="25">
        <f t="shared" si="6"/>
        <v>191821.76979115204</v>
      </c>
      <c r="M19" s="25">
        <f t="shared" si="7"/>
        <v>150708.22163660801</v>
      </c>
      <c r="N19" s="25">
        <f t="shared" si="8"/>
        <v>134298.6272257806</v>
      </c>
      <c r="O19" s="25">
        <f t="shared" si="9"/>
        <v>193051.10089728</v>
      </c>
      <c r="P19" s="25">
        <f t="shared" si="10"/>
        <v>246788.04231062904</v>
      </c>
      <c r="Q19" s="25">
        <f t="shared" si="11"/>
        <v>2073811.4240145737</v>
      </c>
    </row>
    <row r="20" spans="1:17" x14ac:dyDescent="0.25">
      <c r="A20" s="23">
        <f t="shared" si="12"/>
        <v>100016</v>
      </c>
      <c r="B20" s="26" t="s">
        <v>23</v>
      </c>
      <c r="C20" s="23">
        <v>1</v>
      </c>
      <c r="D20" s="21"/>
      <c r="E20" s="25">
        <v>35790</v>
      </c>
      <c r="F20" s="25">
        <f t="shared" si="0"/>
        <v>38510.04</v>
      </c>
      <c r="G20" s="25">
        <f t="shared" si="1"/>
        <v>34608.93</v>
      </c>
      <c r="H20" s="25">
        <f t="shared" si="2"/>
        <v>43246.774920000003</v>
      </c>
      <c r="I20" s="25">
        <f t="shared" si="3"/>
        <v>39434.280960000004</v>
      </c>
      <c r="J20" s="25">
        <f t="shared" si="4"/>
        <v>31885.207209</v>
      </c>
      <c r="K20" s="25">
        <f t="shared" si="5"/>
        <v>46693.542881124005</v>
      </c>
      <c r="L20" s="25">
        <f t="shared" si="6"/>
        <v>44786.36010715201</v>
      </c>
      <c r="M20" s="25">
        <f t="shared" si="7"/>
        <v>35187.208900608006</v>
      </c>
      <c r="N20" s="25">
        <f t="shared" si="8"/>
        <v>31355.9127693306</v>
      </c>
      <c r="O20" s="25">
        <f t="shared" si="9"/>
        <v>45073.383137280005</v>
      </c>
      <c r="P20" s="25">
        <f t="shared" si="10"/>
        <v>57619.831915307019</v>
      </c>
      <c r="Q20" s="25">
        <f t="shared" si="11"/>
        <v>484191.47279980168</v>
      </c>
    </row>
    <row r="21" spans="1:17" x14ac:dyDescent="0.25">
      <c r="A21" s="23">
        <f t="shared" si="12"/>
        <v>100017</v>
      </c>
      <c r="B21" s="26" t="s">
        <v>24</v>
      </c>
      <c r="C21" s="23">
        <v>1</v>
      </c>
      <c r="D21" s="21"/>
      <c r="E21" s="25">
        <v>25800</v>
      </c>
      <c r="F21" s="25">
        <f t="shared" si="0"/>
        <v>27760.800000000003</v>
      </c>
      <c r="G21" s="25">
        <f t="shared" si="1"/>
        <v>24948.6</v>
      </c>
      <c r="H21" s="25">
        <f t="shared" si="2"/>
        <v>31175.378400000001</v>
      </c>
      <c r="I21" s="25">
        <f t="shared" si="3"/>
        <v>28427.059200000003</v>
      </c>
      <c r="J21" s="25">
        <f t="shared" si="4"/>
        <v>22985.14518</v>
      </c>
      <c r="K21" s="25">
        <f t="shared" si="5"/>
        <v>33660.056058480004</v>
      </c>
      <c r="L21" s="25">
        <f t="shared" si="6"/>
        <v>32285.221871040005</v>
      </c>
      <c r="M21" s="25">
        <f t="shared" si="7"/>
        <v>25365.464924160002</v>
      </c>
      <c r="N21" s="25">
        <f t="shared" si="8"/>
        <v>22603.591770012001</v>
      </c>
      <c r="O21" s="25">
        <f t="shared" si="9"/>
        <v>32492.128665600005</v>
      </c>
      <c r="P21" s="25">
        <f t="shared" si="10"/>
        <v>41536.509176164327</v>
      </c>
      <c r="Q21" s="25">
        <f t="shared" si="11"/>
        <v>349039.95524545637</v>
      </c>
    </row>
    <row r="22" spans="1:17" x14ac:dyDescent="0.25">
      <c r="A22" s="23">
        <f t="shared" si="12"/>
        <v>100018</v>
      </c>
      <c r="B22" s="26" t="s">
        <v>25</v>
      </c>
      <c r="C22" s="23">
        <v>1</v>
      </c>
      <c r="D22" s="21"/>
      <c r="E22" s="25">
        <v>24600</v>
      </c>
      <c r="F22" s="25">
        <f t="shared" si="0"/>
        <v>26469.600000000002</v>
      </c>
      <c r="G22" s="25">
        <f t="shared" si="1"/>
        <v>23788.2</v>
      </c>
      <c r="H22" s="25">
        <f t="shared" si="2"/>
        <v>29725.360800000002</v>
      </c>
      <c r="I22" s="25">
        <f t="shared" si="3"/>
        <v>27104.870400000003</v>
      </c>
      <c r="J22" s="25">
        <f t="shared" si="4"/>
        <v>21916.068660000001</v>
      </c>
      <c r="K22" s="25">
        <f t="shared" si="5"/>
        <v>32094.472055760005</v>
      </c>
      <c r="L22" s="25">
        <f t="shared" si="6"/>
        <v>30783.583644480004</v>
      </c>
      <c r="M22" s="25">
        <f t="shared" si="7"/>
        <v>24185.675857920003</v>
      </c>
      <c r="N22" s="25">
        <f t="shared" si="8"/>
        <v>21552.261920244004</v>
      </c>
      <c r="O22" s="25">
        <f t="shared" si="9"/>
        <v>30980.866867200006</v>
      </c>
      <c r="P22" s="25">
        <f t="shared" si="10"/>
        <v>39604.578516807844</v>
      </c>
      <c r="Q22" s="25">
        <f t="shared" si="11"/>
        <v>332805.53872241185</v>
      </c>
    </row>
    <row r="23" spans="1:17" x14ac:dyDescent="0.25">
      <c r="A23" s="23">
        <f t="shared" si="12"/>
        <v>100019</v>
      </c>
      <c r="B23" s="26" t="s">
        <v>26</v>
      </c>
      <c r="C23" s="23">
        <v>1</v>
      </c>
      <c r="D23" s="21"/>
      <c r="E23" s="25">
        <v>21570</v>
      </c>
      <c r="F23" s="25">
        <f t="shared" si="0"/>
        <v>23209.32</v>
      </c>
      <c r="G23" s="25">
        <f t="shared" si="1"/>
        <v>20858.189999999999</v>
      </c>
      <c r="H23" s="25">
        <f t="shared" si="2"/>
        <v>26064.066360000001</v>
      </c>
      <c r="I23" s="25">
        <f t="shared" si="3"/>
        <v>23766.343680000002</v>
      </c>
      <c r="J23" s="25">
        <f t="shared" si="4"/>
        <v>19216.650447</v>
      </c>
      <c r="K23" s="25">
        <f t="shared" si="5"/>
        <v>28141.372448892005</v>
      </c>
      <c r="L23" s="25">
        <f t="shared" si="6"/>
        <v>26991.947122416004</v>
      </c>
      <c r="M23" s="25">
        <f t="shared" si="7"/>
        <v>21206.708465664</v>
      </c>
      <c r="N23" s="25">
        <f t="shared" si="8"/>
        <v>18897.6540495798</v>
      </c>
      <c r="O23" s="25">
        <f t="shared" si="9"/>
        <v>27164.930826240001</v>
      </c>
      <c r="P23" s="25">
        <f t="shared" si="10"/>
        <v>34726.453601932735</v>
      </c>
      <c r="Q23" s="25">
        <f t="shared" si="11"/>
        <v>291813.63700172456</v>
      </c>
    </row>
    <row r="24" spans="1:17" x14ac:dyDescent="0.25">
      <c r="A24" s="23">
        <f t="shared" si="12"/>
        <v>100020</v>
      </c>
      <c r="B24" s="26" t="s">
        <v>27</v>
      </c>
      <c r="C24" s="23"/>
      <c r="D24" s="21"/>
      <c r="E24" s="25">
        <v>14600</v>
      </c>
      <c r="F24" s="25">
        <f t="shared" si="0"/>
        <v>15709.6</v>
      </c>
      <c r="G24" s="25">
        <f t="shared" si="1"/>
        <v>14118.199999999999</v>
      </c>
      <c r="H24" s="25">
        <f t="shared" si="2"/>
        <v>17641.880799999999</v>
      </c>
      <c r="I24" s="25">
        <f t="shared" si="3"/>
        <v>16086.6304</v>
      </c>
      <c r="J24" s="25">
        <f t="shared" si="4"/>
        <v>13007.097659999999</v>
      </c>
      <c r="K24" s="25">
        <f t="shared" si="5"/>
        <v>19047.938699760001</v>
      </c>
      <c r="L24" s="25">
        <f t="shared" si="6"/>
        <v>18269.93175648</v>
      </c>
      <c r="M24" s="25">
        <f t="shared" si="7"/>
        <v>14354.100305919999</v>
      </c>
      <c r="N24" s="25">
        <f t="shared" si="8"/>
        <v>12791.179838844</v>
      </c>
      <c r="O24" s="25">
        <f t="shared" si="9"/>
        <v>18387.018547200001</v>
      </c>
      <c r="P24" s="25">
        <f t="shared" si="10"/>
        <v>23505.156355503841</v>
      </c>
      <c r="Q24" s="25">
        <f t="shared" si="11"/>
        <v>197518.73436370783</v>
      </c>
    </row>
    <row r="25" spans="1:17" x14ac:dyDescent="0.25">
      <c r="A25" s="23">
        <f t="shared" si="12"/>
        <v>100021</v>
      </c>
      <c r="B25" s="24" t="s">
        <v>77</v>
      </c>
      <c r="C25" s="23" t="s">
        <v>78</v>
      </c>
      <c r="D25" s="21"/>
      <c r="E25" s="25">
        <v>24790</v>
      </c>
      <c r="F25" s="25">
        <f t="shared" si="0"/>
        <v>26674.04</v>
      </c>
      <c r="G25" s="25">
        <f t="shared" si="1"/>
        <v>23971.93</v>
      </c>
      <c r="H25" s="25">
        <f t="shared" si="2"/>
        <v>29954.946920000002</v>
      </c>
      <c r="I25" s="25">
        <f t="shared" si="3"/>
        <v>27314.216960000002</v>
      </c>
      <c r="J25" s="25">
        <f t="shared" si="4"/>
        <v>22085.339109</v>
      </c>
      <c r="K25" s="25">
        <f t="shared" si="5"/>
        <v>32342.356189524005</v>
      </c>
      <c r="L25" s="25">
        <f t="shared" si="6"/>
        <v>31021.343030352004</v>
      </c>
      <c r="M25" s="25">
        <f t="shared" si="7"/>
        <v>24372.475793408001</v>
      </c>
      <c r="N25" s="25">
        <f t="shared" si="8"/>
        <v>21718.722479790602</v>
      </c>
      <c r="O25" s="25">
        <f t="shared" si="9"/>
        <v>31220.149985280001</v>
      </c>
      <c r="P25" s="25">
        <f t="shared" si="10"/>
        <v>39910.467537872624</v>
      </c>
      <c r="Q25" s="25">
        <f t="shared" si="11"/>
        <v>335375.98800522723</v>
      </c>
    </row>
    <row r="26" spans="1:17" x14ac:dyDescent="0.25">
      <c r="A26" s="23">
        <f t="shared" si="12"/>
        <v>100022</v>
      </c>
      <c r="B26" s="24" t="s">
        <v>38</v>
      </c>
      <c r="C26" s="23" t="s">
        <v>79</v>
      </c>
      <c r="D26" s="21"/>
      <c r="E26" s="25">
        <v>28900</v>
      </c>
      <c r="F26" s="25">
        <f t="shared" si="0"/>
        <v>31096.400000000001</v>
      </c>
      <c r="G26" s="25">
        <f t="shared" si="1"/>
        <v>27946.3</v>
      </c>
      <c r="H26" s="25">
        <f t="shared" si="2"/>
        <v>34921.2572</v>
      </c>
      <c r="I26" s="25">
        <f t="shared" si="3"/>
        <v>31842.713600000003</v>
      </c>
      <c r="J26" s="25">
        <f t="shared" si="4"/>
        <v>25746.926189999998</v>
      </c>
      <c r="K26" s="25">
        <f t="shared" si="5"/>
        <v>37704.481398840006</v>
      </c>
      <c r="L26" s="25">
        <f t="shared" si="6"/>
        <v>36164.453956320001</v>
      </c>
      <c r="M26" s="25">
        <f t="shared" si="7"/>
        <v>28413.253345280002</v>
      </c>
      <c r="N26" s="25">
        <f t="shared" si="8"/>
        <v>25319.527215245998</v>
      </c>
      <c r="O26" s="25">
        <f t="shared" si="9"/>
        <v>36396.221644800004</v>
      </c>
      <c r="P26" s="25">
        <f t="shared" si="10"/>
        <v>46527.330046168565</v>
      </c>
      <c r="Q26" s="25">
        <f t="shared" si="11"/>
        <v>390978.8645966546</v>
      </c>
    </row>
    <row r="27" spans="1:17" x14ac:dyDescent="0.25">
      <c r="A27" s="23">
        <f t="shared" si="12"/>
        <v>100023</v>
      </c>
      <c r="B27" s="24" t="s">
        <v>76</v>
      </c>
      <c r="C27" s="23" t="s">
        <v>80</v>
      </c>
      <c r="D27" s="21"/>
      <c r="E27" s="25">
        <v>39020</v>
      </c>
      <c r="F27" s="25">
        <f t="shared" si="0"/>
        <v>41985.520000000004</v>
      </c>
      <c r="G27" s="25">
        <f t="shared" si="1"/>
        <v>37732.339999999997</v>
      </c>
      <c r="H27" s="25">
        <f t="shared" si="2"/>
        <v>47149.738960000002</v>
      </c>
      <c r="I27" s="25">
        <f t="shared" si="3"/>
        <v>42993.172480000008</v>
      </c>
      <c r="J27" s="25">
        <f t="shared" si="4"/>
        <v>34762.804841999998</v>
      </c>
      <c r="K27" s="25">
        <f t="shared" si="5"/>
        <v>50907.573155112004</v>
      </c>
      <c r="L27" s="25">
        <f t="shared" si="6"/>
        <v>48828.269666976004</v>
      </c>
      <c r="M27" s="25">
        <f t="shared" si="7"/>
        <v>38362.807803904005</v>
      </c>
      <c r="N27" s="25">
        <f t="shared" si="8"/>
        <v>34185.742281622799</v>
      </c>
      <c r="O27" s="25">
        <f t="shared" si="9"/>
        <v>49141.196144640009</v>
      </c>
      <c r="P27" s="25">
        <f t="shared" si="10"/>
        <v>62819.945273408215</v>
      </c>
      <c r="Q27" s="25">
        <f t="shared" si="11"/>
        <v>527889.11060766294</v>
      </c>
    </row>
    <row r="28" spans="1:17" x14ac:dyDescent="0.25">
      <c r="A28" s="23">
        <f t="shared" si="12"/>
        <v>100024</v>
      </c>
      <c r="B28" s="27" t="s">
        <v>39</v>
      </c>
      <c r="C28" s="23" t="s">
        <v>81</v>
      </c>
      <c r="D28" s="21"/>
      <c r="E28" s="25">
        <v>57300</v>
      </c>
      <c r="F28" s="25">
        <f t="shared" si="0"/>
        <v>61654.8</v>
      </c>
      <c r="G28" s="25">
        <f t="shared" si="1"/>
        <v>55409.1</v>
      </c>
      <c r="H28" s="25">
        <f t="shared" si="2"/>
        <v>69238.340400000001</v>
      </c>
      <c r="I28" s="25">
        <f t="shared" si="3"/>
        <v>63134.515200000002</v>
      </c>
      <c r="J28" s="25">
        <f t="shared" si="4"/>
        <v>51048.403829999996</v>
      </c>
      <c r="K28" s="25">
        <f t="shared" si="5"/>
        <v>74756.636129880004</v>
      </c>
      <c r="L28" s="25">
        <f t="shared" si="6"/>
        <v>71703.225318240002</v>
      </c>
      <c r="M28" s="25">
        <f t="shared" si="7"/>
        <v>56334.927912960004</v>
      </c>
      <c r="N28" s="25">
        <f t="shared" si="8"/>
        <v>50201.000326421999</v>
      </c>
      <c r="O28" s="25">
        <f t="shared" si="9"/>
        <v>72162.750873600002</v>
      </c>
      <c r="P28" s="25">
        <f t="shared" si="10"/>
        <v>92249.688984271925</v>
      </c>
      <c r="Q28" s="25">
        <f t="shared" si="11"/>
        <v>775193.38897537393</v>
      </c>
    </row>
    <row r="29" spans="1:17" x14ac:dyDescent="0.25">
      <c r="A29" s="23">
        <f t="shared" si="12"/>
        <v>100025</v>
      </c>
      <c r="B29" s="27" t="s">
        <v>40</v>
      </c>
      <c r="C29" s="23" t="s">
        <v>82</v>
      </c>
      <c r="D29" s="21"/>
      <c r="E29" s="25">
        <v>28700</v>
      </c>
      <c r="F29" s="25">
        <f t="shared" si="0"/>
        <v>30881.200000000001</v>
      </c>
      <c r="G29" s="25">
        <f t="shared" si="1"/>
        <v>27752.899999999998</v>
      </c>
      <c r="H29" s="25">
        <f t="shared" si="2"/>
        <v>34679.587599999999</v>
      </c>
      <c r="I29" s="25">
        <f t="shared" si="3"/>
        <v>31622.3488</v>
      </c>
      <c r="J29" s="25">
        <f t="shared" si="4"/>
        <v>25568.746769999998</v>
      </c>
      <c r="K29" s="25">
        <f t="shared" si="5"/>
        <v>37443.550731720003</v>
      </c>
      <c r="L29" s="25">
        <f t="shared" si="6"/>
        <v>35914.18091856</v>
      </c>
      <c r="M29" s="25">
        <f t="shared" si="7"/>
        <v>28216.621834239999</v>
      </c>
      <c r="N29" s="25">
        <f t="shared" si="8"/>
        <v>25144.305573617999</v>
      </c>
      <c r="O29" s="25">
        <f t="shared" si="9"/>
        <v>36144.344678399997</v>
      </c>
      <c r="P29" s="25">
        <f t="shared" si="10"/>
        <v>46205.341602942484</v>
      </c>
      <c r="Q29" s="25">
        <f t="shared" si="11"/>
        <v>388273.12850948045</v>
      </c>
    </row>
    <row r="30" spans="1:17" x14ac:dyDescent="0.25">
      <c r="A30" s="23">
        <f t="shared" si="12"/>
        <v>100026</v>
      </c>
      <c r="B30" s="27" t="s">
        <v>41</v>
      </c>
      <c r="C30" s="23" t="s">
        <v>81</v>
      </c>
      <c r="D30" s="21"/>
      <c r="E30" s="25">
        <v>65200</v>
      </c>
      <c r="F30" s="25">
        <f t="shared" si="0"/>
        <v>70155.200000000012</v>
      </c>
      <c r="G30" s="25">
        <f t="shared" si="1"/>
        <v>63048.4</v>
      </c>
      <c r="H30" s="25">
        <f t="shared" si="2"/>
        <v>78784.289600000018</v>
      </c>
      <c r="I30" s="25">
        <f t="shared" si="3"/>
        <v>71838.924800000008</v>
      </c>
      <c r="J30" s="25">
        <f t="shared" si="4"/>
        <v>58086.490920000004</v>
      </c>
      <c r="K30" s="25">
        <f t="shared" si="5"/>
        <v>85063.397481120031</v>
      </c>
      <c r="L30" s="25">
        <f t="shared" si="6"/>
        <v>81589.010309760022</v>
      </c>
      <c r="M30" s="25">
        <f t="shared" si="7"/>
        <v>64101.872599040005</v>
      </c>
      <c r="N30" s="25">
        <f t="shared" si="8"/>
        <v>57122.255170728007</v>
      </c>
      <c r="O30" s="25">
        <f t="shared" si="9"/>
        <v>82111.891046400007</v>
      </c>
      <c r="P30" s="25">
        <f t="shared" si="10"/>
        <v>104968.23249170212</v>
      </c>
      <c r="Q30" s="25">
        <f t="shared" si="11"/>
        <v>882069.96441875026</v>
      </c>
    </row>
    <row r="31" spans="1:17" x14ac:dyDescent="0.25">
      <c r="A31" s="23">
        <f t="shared" si="12"/>
        <v>100027</v>
      </c>
      <c r="B31" s="27" t="s">
        <v>42</v>
      </c>
      <c r="C31" s="23" t="s">
        <v>82</v>
      </c>
      <c r="D31" s="21"/>
      <c r="E31" s="25">
        <v>23600</v>
      </c>
      <c r="F31" s="25">
        <f t="shared" si="0"/>
        <v>25393.600000000002</v>
      </c>
      <c r="G31" s="25">
        <f t="shared" si="1"/>
        <v>22821.200000000001</v>
      </c>
      <c r="H31" s="25">
        <f t="shared" si="2"/>
        <v>28517.012800000004</v>
      </c>
      <c r="I31" s="25">
        <f t="shared" si="3"/>
        <v>26003.046400000003</v>
      </c>
      <c r="J31" s="25">
        <f t="shared" si="4"/>
        <v>21025.171560000003</v>
      </c>
      <c r="K31" s="25">
        <f t="shared" si="5"/>
        <v>30789.818720160009</v>
      </c>
      <c r="L31" s="25">
        <f t="shared" si="6"/>
        <v>29532.218455680006</v>
      </c>
      <c r="M31" s="25">
        <f t="shared" si="7"/>
        <v>23202.518302720004</v>
      </c>
      <c r="N31" s="25">
        <f t="shared" si="8"/>
        <v>20676.153712104002</v>
      </c>
      <c r="O31" s="25">
        <f t="shared" si="9"/>
        <v>29721.482035200002</v>
      </c>
      <c r="P31" s="25">
        <f t="shared" si="10"/>
        <v>37994.636300677448</v>
      </c>
      <c r="Q31" s="25">
        <f t="shared" si="11"/>
        <v>319276.85828654148</v>
      </c>
    </row>
    <row r="32" spans="1:17" x14ac:dyDescent="0.25">
      <c r="A32" s="23">
        <f t="shared" si="12"/>
        <v>100028</v>
      </c>
      <c r="B32" s="27" t="s">
        <v>43</v>
      </c>
      <c r="C32" s="23" t="s">
        <v>83</v>
      </c>
      <c r="D32" s="21"/>
      <c r="E32" s="25">
        <v>24370</v>
      </c>
      <c r="F32" s="25">
        <f t="shared" si="0"/>
        <v>26222.120000000003</v>
      </c>
      <c r="G32" s="25">
        <f t="shared" si="1"/>
        <v>23565.79</v>
      </c>
      <c r="H32" s="25">
        <f t="shared" si="2"/>
        <v>29447.440760000001</v>
      </c>
      <c r="I32" s="25">
        <f t="shared" si="3"/>
        <v>26851.450880000004</v>
      </c>
      <c r="J32" s="25">
        <f t="shared" si="4"/>
        <v>21711.162327000002</v>
      </c>
      <c r="K32" s="25">
        <f t="shared" si="5"/>
        <v>31794.401788572006</v>
      </c>
      <c r="L32" s="25">
        <f t="shared" si="6"/>
        <v>30495.769651056005</v>
      </c>
      <c r="M32" s="25">
        <f t="shared" si="7"/>
        <v>23959.549620224003</v>
      </c>
      <c r="N32" s="25">
        <f t="shared" si="8"/>
        <v>21350.757032371803</v>
      </c>
      <c r="O32" s="25">
        <f t="shared" si="9"/>
        <v>30691.208355840005</v>
      </c>
      <c r="P32" s="25">
        <f t="shared" si="10"/>
        <v>39234.291807097856</v>
      </c>
      <c r="Q32" s="25">
        <f t="shared" si="11"/>
        <v>329693.94222216168</v>
      </c>
    </row>
    <row r="33" spans="1:17" x14ac:dyDescent="0.25">
      <c r="A33" s="23">
        <f t="shared" si="12"/>
        <v>100029</v>
      </c>
      <c r="B33" s="27" t="s">
        <v>44</v>
      </c>
      <c r="C33" s="23" t="s">
        <v>84</v>
      </c>
      <c r="D33" s="21"/>
      <c r="E33" s="25">
        <v>18670</v>
      </c>
      <c r="F33" s="25">
        <f t="shared" si="0"/>
        <v>20088.920000000002</v>
      </c>
      <c r="G33" s="25">
        <f t="shared" si="1"/>
        <v>18053.89</v>
      </c>
      <c r="H33" s="25">
        <f t="shared" si="2"/>
        <v>22559.857160000003</v>
      </c>
      <c r="I33" s="25">
        <f t="shared" si="3"/>
        <v>20571.054080000002</v>
      </c>
      <c r="J33" s="25">
        <f t="shared" si="4"/>
        <v>16633.048856999998</v>
      </c>
      <c r="K33" s="25">
        <f t="shared" si="5"/>
        <v>24357.877775652007</v>
      </c>
      <c r="L33" s="25">
        <f t="shared" si="6"/>
        <v>23362.988074896006</v>
      </c>
      <c r="M33" s="25">
        <f t="shared" si="7"/>
        <v>18355.551555584003</v>
      </c>
      <c r="N33" s="25">
        <f t="shared" si="8"/>
        <v>16356.940245973799</v>
      </c>
      <c r="O33" s="25">
        <f t="shared" si="9"/>
        <v>23512.714813440001</v>
      </c>
      <c r="P33" s="25">
        <f t="shared" si="10"/>
        <v>30057.621175154574</v>
      </c>
      <c r="Q33" s="25">
        <f t="shared" si="11"/>
        <v>252580.4637377004</v>
      </c>
    </row>
    <row r="34" spans="1:17" x14ac:dyDescent="0.25">
      <c r="A34" s="23">
        <f t="shared" si="12"/>
        <v>100030</v>
      </c>
      <c r="B34" s="27" t="s">
        <v>45</v>
      </c>
      <c r="C34" s="24" t="s">
        <v>85</v>
      </c>
      <c r="D34" s="21"/>
      <c r="E34" s="25">
        <v>14690</v>
      </c>
      <c r="F34" s="25">
        <f t="shared" si="0"/>
        <v>15806.44</v>
      </c>
      <c r="G34" s="25">
        <f t="shared" si="1"/>
        <v>14205.23</v>
      </c>
      <c r="H34" s="25">
        <f t="shared" si="2"/>
        <v>17750.632120000002</v>
      </c>
      <c r="I34" s="25">
        <f t="shared" si="3"/>
        <v>16185.79456</v>
      </c>
      <c r="J34" s="25">
        <f t="shared" si="4"/>
        <v>13087.278398999999</v>
      </c>
      <c r="K34" s="25">
        <f t="shared" si="5"/>
        <v>19165.357499964004</v>
      </c>
      <c r="L34" s="25">
        <f t="shared" si="6"/>
        <v>18382.554623472002</v>
      </c>
      <c r="M34" s="25">
        <f t="shared" si="7"/>
        <v>14442.584485887999</v>
      </c>
      <c r="N34" s="25">
        <f t="shared" si="8"/>
        <v>12870.029577576599</v>
      </c>
      <c r="O34" s="25">
        <f t="shared" si="9"/>
        <v>18500.36318208</v>
      </c>
      <c r="P34" s="25">
        <f t="shared" si="10"/>
        <v>23650.051154955581</v>
      </c>
      <c r="Q34" s="25">
        <f t="shared" si="11"/>
        <v>198736.31560293617</v>
      </c>
    </row>
    <row r="35" spans="1:17" x14ac:dyDescent="0.25">
      <c r="A35" s="23">
        <f t="shared" si="12"/>
        <v>100031</v>
      </c>
      <c r="B35" s="27" t="s">
        <v>46</v>
      </c>
      <c r="C35" s="24" t="s">
        <v>86</v>
      </c>
      <c r="D35" s="21"/>
      <c r="E35" s="25">
        <v>21390</v>
      </c>
      <c r="F35" s="25">
        <f t="shared" si="0"/>
        <v>23015.640000000003</v>
      </c>
      <c r="G35" s="25">
        <f t="shared" si="1"/>
        <v>20684.13</v>
      </c>
      <c r="H35" s="25">
        <f t="shared" si="2"/>
        <v>25846.563720000002</v>
      </c>
      <c r="I35" s="25">
        <f t="shared" si="3"/>
        <v>23568.015360000005</v>
      </c>
      <c r="J35" s="25">
        <f t="shared" si="4"/>
        <v>19056.288969000001</v>
      </c>
      <c r="K35" s="25">
        <f t="shared" si="5"/>
        <v>27906.534848484003</v>
      </c>
      <c r="L35" s="25">
        <f t="shared" si="6"/>
        <v>26766.701388432004</v>
      </c>
      <c r="M35" s="25">
        <f t="shared" si="7"/>
        <v>21029.740105728004</v>
      </c>
      <c r="N35" s="25">
        <f t="shared" si="8"/>
        <v>18739.954572114602</v>
      </c>
      <c r="O35" s="25">
        <f t="shared" si="9"/>
        <v>26938.241556480007</v>
      </c>
      <c r="P35" s="25">
        <f t="shared" si="10"/>
        <v>34436.664003029262</v>
      </c>
      <c r="Q35" s="25">
        <f t="shared" si="11"/>
        <v>289378.47452326788</v>
      </c>
    </row>
    <row r="36" spans="1:17" x14ac:dyDescent="0.25">
      <c r="A36" s="23">
        <f t="shared" si="12"/>
        <v>100032</v>
      </c>
      <c r="B36" s="27" t="s">
        <v>47</v>
      </c>
      <c r="C36" s="24" t="s">
        <v>87</v>
      </c>
      <c r="D36" s="21"/>
      <c r="E36" s="25">
        <v>17800</v>
      </c>
      <c r="F36" s="25">
        <f t="shared" si="0"/>
        <v>19152.800000000003</v>
      </c>
      <c r="G36" s="25">
        <f t="shared" si="1"/>
        <v>17212.599999999999</v>
      </c>
      <c r="H36" s="25">
        <f t="shared" si="2"/>
        <v>21508.594400000002</v>
      </c>
      <c r="I36" s="25">
        <f t="shared" si="3"/>
        <v>19612.467200000003</v>
      </c>
      <c r="J36" s="25">
        <f t="shared" si="4"/>
        <v>15857.968379999998</v>
      </c>
      <c r="K36" s="25">
        <f t="shared" si="5"/>
        <v>23222.829373680004</v>
      </c>
      <c r="L36" s="25">
        <f t="shared" si="6"/>
        <v>22274.300360640005</v>
      </c>
      <c r="M36" s="25">
        <f t="shared" si="7"/>
        <v>17500.204482560002</v>
      </c>
      <c r="N36" s="25">
        <f t="shared" si="8"/>
        <v>15594.726104891999</v>
      </c>
      <c r="O36" s="25">
        <f t="shared" si="9"/>
        <v>22417.050009600003</v>
      </c>
      <c r="P36" s="25">
        <f t="shared" si="10"/>
        <v>28656.971447121126</v>
      </c>
      <c r="Q36" s="25">
        <f t="shared" si="11"/>
        <v>240810.51175849311</v>
      </c>
    </row>
    <row r="37" spans="1:17" x14ac:dyDescent="0.25">
      <c r="A37" s="23">
        <f t="shared" si="12"/>
        <v>100033</v>
      </c>
      <c r="B37" s="28" t="s">
        <v>29</v>
      </c>
      <c r="C37" s="24"/>
      <c r="D37" s="21"/>
      <c r="E37" s="25">
        <v>253800</v>
      </c>
      <c r="F37" s="25">
        <f t="shared" si="0"/>
        <v>273088.8</v>
      </c>
      <c r="G37" s="25">
        <f t="shared" si="1"/>
        <v>245424.6</v>
      </c>
      <c r="H37" s="25">
        <f t="shared" si="2"/>
        <v>306678.72239999997</v>
      </c>
      <c r="I37" s="25">
        <f t="shared" si="3"/>
        <v>279642.93119999999</v>
      </c>
      <c r="J37" s="25">
        <f t="shared" si="4"/>
        <v>226109.68398</v>
      </c>
      <c r="K37" s="25">
        <f t="shared" si="5"/>
        <v>331121.01657527999</v>
      </c>
      <c r="L37" s="25">
        <f t="shared" si="6"/>
        <v>317596.48491743999</v>
      </c>
      <c r="M37" s="25">
        <f t="shared" si="7"/>
        <v>249525.38750975998</v>
      </c>
      <c r="N37" s="25">
        <f t="shared" si="8"/>
        <v>222356.26322593202</v>
      </c>
      <c r="O37" s="25">
        <f t="shared" si="9"/>
        <v>319631.87036160001</v>
      </c>
      <c r="P37" s="25">
        <f t="shared" si="10"/>
        <v>408603.33445389551</v>
      </c>
      <c r="Q37" s="25">
        <f t="shared" si="11"/>
        <v>3433579.0946239079</v>
      </c>
    </row>
    <row r="38" spans="1:17" x14ac:dyDescent="0.25">
      <c r="A38" s="23">
        <f t="shared" si="12"/>
        <v>100034</v>
      </c>
      <c r="B38" s="29" t="s">
        <v>30</v>
      </c>
      <c r="C38" s="24"/>
      <c r="D38" s="21"/>
      <c r="E38" s="25">
        <v>236790</v>
      </c>
      <c r="F38" s="25">
        <f t="shared" si="0"/>
        <v>254786.04</v>
      </c>
      <c r="G38" s="25">
        <f t="shared" si="1"/>
        <v>228975.93</v>
      </c>
      <c r="H38" s="25">
        <f t="shared" si="2"/>
        <v>286124.72292000003</v>
      </c>
      <c r="I38" s="25">
        <f t="shared" si="3"/>
        <v>260900.90496000001</v>
      </c>
      <c r="J38" s="25">
        <f t="shared" si="4"/>
        <v>210955.524309</v>
      </c>
      <c r="K38" s="25">
        <f t="shared" si="5"/>
        <v>308928.86333672405</v>
      </c>
      <c r="L38" s="25">
        <f t="shared" si="6"/>
        <v>296310.76305595203</v>
      </c>
      <c r="M38" s="25">
        <f t="shared" si="7"/>
        <v>232801.877495808</v>
      </c>
      <c r="N38" s="25">
        <f t="shared" si="8"/>
        <v>207453.6626054706</v>
      </c>
      <c r="O38" s="25">
        <f t="shared" si="9"/>
        <v>298209.73436928005</v>
      </c>
      <c r="P38" s="25">
        <f t="shared" si="10"/>
        <v>381218.21735751745</v>
      </c>
      <c r="Q38" s="25">
        <f t="shared" si="11"/>
        <v>3203456.2404097514</v>
      </c>
    </row>
    <row r="39" spans="1:17" x14ac:dyDescent="0.25">
      <c r="A39" s="23">
        <f t="shared" si="12"/>
        <v>100035</v>
      </c>
      <c r="B39" s="29" t="s">
        <v>31</v>
      </c>
      <c r="C39" s="24"/>
      <c r="D39" s="21"/>
      <c r="E39" s="25">
        <v>189500</v>
      </c>
      <c r="F39" s="25">
        <f t="shared" si="0"/>
        <v>203902</v>
      </c>
      <c r="G39" s="25">
        <f t="shared" si="1"/>
        <v>183246.5</v>
      </c>
      <c r="H39" s="25">
        <f t="shared" si="2"/>
        <v>228981.946</v>
      </c>
      <c r="I39" s="25">
        <f t="shared" si="3"/>
        <v>208795.64800000002</v>
      </c>
      <c r="J39" s="25">
        <f t="shared" si="4"/>
        <v>168825.00044999999</v>
      </c>
      <c r="K39" s="25">
        <f t="shared" si="5"/>
        <v>247231.80709620001</v>
      </c>
      <c r="L39" s="25">
        <f t="shared" si="6"/>
        <v>237133.70327760003</v>
      </c>
      <c r="M39" s="25">
        <f t="shared" si="7"/>
        <v>186308.3567104</v>
      </c>
      <c r="N39" s="25">
        <f t="shared" si="8"/>
        <v>166022.50544253</v>
      </c>
      <c r="O39" s="25">
        <f t="shared" si="9"/>
        <v>238653.42566400001</v>
      </c>
      <c r="P39" s="25">
        <f t="shared" si="10"/>
        <v>305084.04995671078</v>
      </c>
      <c r="Q39" s="25">
        <f t="shared" si="11"/>
        <v>2563684.9425974404</v>
      </c>
    </row>
    <row r="40" spans="1:17" x14ac:dyDescent="0.25">
      <c r="A40" s="23">
        <f t="shared" si="12"/>
        <v>100036</v>
      </c>
      <c r="B40" s="29" t="s">
        <v>32</v>
      </c>
      <c r="C40" s="24"/>
      <c r="D40" s="21"/>
      <c r="E40" s="25">
        <v>93600</v>
      </c>
      <c r="F40" s="25">
        <f t="shared" si="0"/>
        <v>100713.60000000001</v>
      </c>
      <c r="G40" s="25">
        <f t="shared" si="1"/>
        <v>90511.2</v>
      </c>
      <c r="H40" s="25">
        <f t="shared" si="2"/>
        <v>113101.37280000001</v>
      </c>
      <c r="I40" s="25">
        <f t="shared" si="3"/>
        <v>103130.72640000001</v>
      </c>
      <c r="J40" s="25">
        <f t="shared" si="4"/>
        <v>83387.968559999994</v>
      </c>
      <c r="K40" s="25">
        <f t="shared" si="5"/>
        <v>122115.55221216002</v>
      </c>
      <c r="L40" s="25">
        <f t="shared" si="6"/>
        <v>117127.78167168002</v>
      </c>
      <c r="M40" s="25">
        <f t="shared" si="7"/>
        <v>92023.547166720004</v>
      </c>
      <c r="N40" s="25">
        <f t="shared" si="8"/>
        <v>82003.728281903997</v>
      </c>
      <c r="O40" s="25">
        <f t="shared" si="9"/>
        <v>117878.42027520001</v>
      </c>
      <c r="P40" s="25">
        <f t="shared" si="10"/>
        <v>150690.59142980547</v>
      </c>
      <c r="Q40" s="25">
        <f t="shared" si="11"/>
        <v>1266284.4887974693</v>
      </c>
    </row>
    <row r="41" spans="1:17" x14ac:dyDescent="0.25">
      <c r="A41" s="23">
        <f t="shared" si="12"/>
        <v>100037</v>
      </c>
      <c r="B41" s="29" t="s">
        <v>33</v>
      </c>
      <c r="C41" s="24"/>
      <c r="D41" s="21"/>
      <c r="E41" s="25">
        <v>103540</v>
      </c>
      <c r="F41" s="25">
        <f t="shared" si="0"/>
        <v>111409.04000000001</v>
      </c>
      <c r="G41" s="25">
        <f t="shared" si="1"/>
        <v>100123.18</v>
      </c>
      <c r="H41" s="25">
        <f t="shared" si="2"/>
        <v>125112.35192000002</v>
      </c>
      <c r="I41" s="25">
        <f t="shared" si="3"/>
        <v>114082.85696</v>
      </c>
      <c r="J41" s="25">
        <f t="shared" si="4"/>
        <v>92243.485733999987</v>
      </c>
      <c r="K41" s="25">
        <f t="shared" si="5"/>
        <v>135083.80636802403</v>
      </c>
      <c r="L41" s="25">
        <f t="shared" si="6"/>
        <v>129566.35164835202</v>
      </c>
      <c r="M41" s="25">
        <f t="shared" si="7"/>
        <v>101796.133265408</v>
      </c>
      <c r="N41" s="25">
        <f t="shared" si="8"/>
        <v>90712.243870815597</v>
      </c>
      <c r="O41" s="25">
        <f t="shared" si="9"/>
        <v>130396.70550528001</v>
      </c>
      <c r="P41" s="25">
        <f t="shared" si="10"/>
        <v>166693.41705814164</v>
      </c>
      <c r="Q41" s="25">
        <f t="shared" si="11"/>
        <v>1400759.5723300213</v>
      </c>
    </row>
    <row r="42" spans="1:17" x14ac:dyDescent="0.25">
      <c r="A42" s="23">
        <f t="shared" si="12"/>
        <v>100038</v>
      </c>
      <c r="B42" s="29" t="s">
        <v>34</v>
      </c>
      <c r="C42" s="24"/>
      <c r="D42" s="21"/>
      <c r="E42" s="25">
        <v>86230</v>
      </c>
      <c r="F42" s="25">
        <f t="shared" si="0"/>
        <v>92783.48000000001</v>
      </c>
      <c r="G42" s="25">
        <f t="shared" si="1"/>
        <v>83384.41</v>
      </c>
      <c r="H42" s="25">
        <f t="shared" si="2"/>
        <v>104195.84804000001</v>
      </c>
      <c r="I42" s="25">
        <f t="shared" si="3"/>
        <v>95010.283520000012</v>
      </c>
      <c r="J42" s="25">
        <f t="shared" si="4"/>
        <v>76822.056933</v>
      </c>
      <c r="K42" s="25">
        <f t="shared" si="5"/>
        <v>112500.25712878803</v>
      </c>
      <c r="L42" s="25">
        <f t="shared" si="6"/>
        <v>107905.22023022402</v>
      </c>
      <c r="M42" s="25">
        <f t="shared" si="7"/>
        <v>84777.675984896006</v>
      </c>
      <c r="N42" s="25">
        <f t="shared" si="8"/>
        <v>75546.810787912211</v>
      </c>
      <c r="O42" s="25">
        <f t="shared" si="9"/>
        <v>108596.75406336001</v>
      </c>
      <c r="P42" s="25">
        <f t="shared" si="10"/>
        <v>138825.31729692442</v>
      </c>
      <c r="Q42" s="25">
        <f t="shared" si="11"/>
        <v>1166578.1139851047</v>
      </c>
    </row>
    <row r="43" spans="1:17" x14ac:dyDescent="0.25">
      <c r="A43" s="23">
        <f t="shared" si="12"/>
        <v>100039</v>
      </c>
      <c r="B43" s="29" t="s">
        <v>35</v>
      </c>
      <c r="C43" s="24"/>
      <c r="D43" s="21"/>
      <c r="E43" s="25">
        <v>47900</v>
      </c>
      <c r="F43" s="25">
        <f t="shared" si="0"/>
        <v>51540.4</v>
      </c>
      <c r="G43" s="25">
        <f t="shared" si="1"/>
        <v>46319.299999999996</v>
      </c>
      <c r="H43" s="25">
        <f t="shared" si="2"/>
        <v>57879.869200000001</v>
      </c>
      <c r="I43" s="25">
        <f t="shared" si="3"/>
        <v>52777.369600000005</v>
      </c>
      <c r="J43" s="25">
        <f t="shared" si="4"/>
        <v>42673.971089999999</v>
      </c>
      <c r="K43" s="25">
        <f t="shared" si="5"/>
        <v>62492.894775240005</v>
      </c>
      <c r="L43" s="25">
        <f t="shared" si="6"/>
        <v>59940.392543520007</v>
      </c>
      <c r="M43" s="25">
        <f t="shared" si="7"/>
        <v>47093.246894080003</v>
      </c>
      <c r="N43" s="25">
        <f t="shared" si="8"/>
        <v>41965.583169906</v>
      </c>
      <c r="O43" s="25">
        <f t="shared" si="9"/>
        <v>60324.533452800009</v>
      </c>
      <c r="P43" s="25">
        <f t="shared" si="10"/>
        <v>77116.23215264616</v>
      </c>
      <c r="Q43" s="25">
        <f t="shared" si="11"/>
        <v>648023.79287819215</v>
      </c>
    </row>
    <row r="44" spans="1:17" x14ac:dyDescent="0.25">
      <c r="A44" s="23">
        <f t="shared" si="12"/>
        <v>100040</v>
      </c>
      <c r="B44" s="29" t="s">
        <v>36</v>
      </c>
      <c r="C44" s="24"/>
      <c r="D44" s="21"/>
      <c r="E44" s="25">
        <v>43210</v>
      </c>
      <c r="F44" s="25">
        <f t="shared" si="0"/>
        <v>46493.960000000006</v>
      </c>
      <c r="G44" s="25">
        <f t="shared" si="1"/>
        <v>41784.07</v>
      </c>
      <c r="H44" s="25">
        <f t="shared" si="2"/>
        <v>52212.717080000009</v>
      </c>
      <c r="I44" s="25">
        <f t="shared" si="3"/>
        <v>47609.815040000009</v>
      </c>
      <c r="J44" s="25">
        <f t="shared" si="4"/>
        <v>38495.663691000002</v>
      </c>
      <c r="K44" s="25">
        <f t="shared" si="5"/>
        <v>56374.070631276016</v>
      </c>
      <c r="L44" s="25">
        <f t="shared" si="6"/>
        <v>54071.489808048012</v>
      </c>
      <c r="M44" s="25">
        <f t="shared" si="7"/>
        <v>42482.237960192004</v>
      </c>
      <c r="N44" s="25">
        <f t="shared" si="8"/>
        <v>37856.635673729405</v>
      </c>
      <c r="O44" s="25">
        <f t="shared" si="9"/>
        <v>54418.018590720014</v>
      </c>
      <c r="P44" s="25">
        <f t="shared" si="10"/>
        <v>69565.603158994607</v>
      </c>
      <c r="Q44" s="25">
        <f t="shared" si="11"/>
        <v>584574.28163396008</v>
      </c>
    </row>
    <row r="45" spans="1:17" x14ac:dyDescent="0.25">
      <c r="A45" s="23">
        <f t="shared" si="12"/>
        <v>100041</v>
      </c>
      <c r="B45" s="29" t="s">
        <v>50</v>
      </c>
      <c r="C45" s="30" t="s">
        <v>96</v>
      </c>
      <c r="D45" s="21"/>
      <c r="E45" s="25">
        <v>38900</v>
      </c>
      <c r="F45" s="25">
        <f t="shared" si="0"/>
        <v>41856.400000000001</v>
      </c>
      <c r="G45" s="25">
        <f t="shared" si="1"/>
        <v>37616.299999999996</v>
      </c>
      <c r="H45" s="25">
        <f t="shared" si="2"/>
        <v>47004.737200000003</v>
      </c>
      <c r="I45" s="25">
        <f t="shared" si="3"/>
        <v>42860.953600000001</v>
      </c>
      <c r="J45" s="25">
        <f t="shared" si="4"/>
        <v>34655.897189999996</v>
      </c>
      <c r="K45" s="25">
        <f t="shared" si="5"/>
        <v>50751.014754840005</v>
      </c>
      <c r="L45" s="25">
        <f t="shared" si="6"/>
        <v>48678.105844320009</v>
      </c>
      <c r="M45" s="25">
        <f t="shared" si="7"/>
        <v>38244.82889728</v>
      </c>
      <c r="N45" s="25">
        <f t="shared" si="8"/>
        <v>34080.609296645998</v>
      </c>
      <c r="O45" s="25">
        <f t="shared" si="9"/>
        <v>48990.069964800001</v>
      </c>
      <c r="P45" s="25">
        <f t="shared" si="10"/>
        <v>62626.752207472564</v>
      </c>
      <c r="Q45" s="25">
        <f t="shared" si="11"/>
        <v>526265.66895535856</v>
      </c>
    </row>
    <row r="46" spans="1:17" x14ac:dyDescent="0.25">
      <c r="A46" s="23">
        <f t="shared" si="12"/>
        <v>100042</v>
      </c>
      <c r="B46" s="29" t="s">
        <v>50</v>
      </c>
      <c r="C46" s="30" t="s">
        <v>97</v>
      </c>
      <c r="D46" s="21"/>
      <c r="E46" s="25">
        <v>45700</v>
      </c>
      <c r="F46" s="25">
        <f t="shared" si="0"/>
        <v>49173.200000000004</v>
      </c>
      <c r="G46" s="25">
        <f t="shared" si="1"/>
        <v>44191.9</v>
      </c>
      <c r="H46" s="25">
        <f t="shared" si="2"/>
        <v>55221.503600000004</v>
      </c>
      <c r="I46" s="25">
        <f t="shared" si="3"/>
        <v>50353.356800000009</v>
      </c>
      <c r="J46" s="25">
        <f t="shared" si="4"/>
        <v>40713.997470000002</v>
      </c>
      <c r="K46" s="25">
        <f t="shared" si="5"/>
        <v>59622.65743692001</v>
      </c>
      <c r="L46" s="25">
        <f t="shared" si="6"/>
        <v>57187.389128160008</v>
      </c>
      <c r="M46" s="25">
        <f t="shared" si="7"/>
        <v>44930.300272640008</v>
      </c>
      <c r="N46" s="25">
        <f t="shared" si="8"/>
        <v>40038.145111998005</v>
      </c>
      <c r="O46" s="25">
        <f t="shared" si="9"/>
        <v>57553.886822400011</v>
      </c>
      <c r="P46" s="25">
        <f t="shared" si="10"/>
        <v>73574.359277159296</v>
      </c>
      <c r="Q46" s="25">
        <f t="shared" si="11"/>
        <v>618260.69591927738</v>
      </c>
    </row>
    <row r="47" spans="1:17" x14ac:dyDescent="0.25">
      <c r="A47" s="23">
        <f t="shared" si="12"/>
        <v>100043</v>
      </c>
      <c r="B47" s="29" t="s">
        <v>51</v>
      </c>
      <c r="C47" s="30" t="s">
        <v>97</v>
      </c>
      <c r="D47" s="21"/>
      <c r="E47" s="25">
        <v>23500</v>
      </c>
      <c r="F47" s="25">
        <f t="shared" si="0"/>
        <v>25286</v>
      </c>
      <c r="G47" s="25">
        <f t="shared" si="1"/>
        <v>22724.5</v>
      </c>
      <c r="H47" s="25">
        <f t="shared" si="2"/>
        <v>28396.178</v>
      </c>
      <c r="I47" s="25">
        <f t="shared" si="3"/>
        <v>25892.864000000001</v>
      </c>
      <c r="J47" s="25">
        <f t="shared" si="4"/>
        <v>20936.081849999999</v>
      </c>
      <c r="K47" s="25">
        <f t="shared" si="5"/>
        <v>30659.353386600003</v>
      </c>
      <c r="L47" s="25">
        <f t="shared" si="6"/>
        <v>29407.081936800001</v>
      </c>
      <c r="M47" s="25">
        <f t="shared" si="7"/>
        <v>23104.202547200002</v>
      </c>
      <c r="N47" s="25">
        <f t="shared" si="8"/>
        <v>20588.542891289999</v>
      </c>
      <c r="O47" s="25">
        <f t="shared" si="9"/>
        <v>29595.543552000003</v>
      </c>
      <c r="P47" s="25">
        <f t="shared" si="10"/>
        <v>37833.642079064404</v>
      </c>
      <c r="Q47" s="25">
        <f t="shared" si="11"/>
        <v>317923.9902429544</v>
      </c>
    </row>
    <row r="48" spans="1:17" x14ac:dyDescent="0.25">
      <c r="A48" s="23">
        <f t="shared" si="12"/>
        <v>100044</v>
      </c>
      <c r="B48" s="29" t="s">
        <v>52</v>
      </c>
      <c r="C48" s="30" t="s">
        <v>98</v>
      </c>
      <c r="D48" s="21"/>
      <c r="E48" s="25">
        <v>19200</v>
      </c>
      <c r="F48" s="25">
        <f t="shared" si="0"/>
        <v>20659.2</v>
      </c>
      <c r="G48" s="25">
        <f t="shared" si="1"/>
        <v>18566.399999999998</v>
      </c>
      <c r="H48" s="25">
        <f t="shared" si="2"/>
        <v>23200.281600000002</v>
      </c>
      <c r="I48" s="25">
        <f t="shared" si="3"/>
        <v>21155.020800000002</v>
      </c>
      <c r="J48" s="25">
        <f t="shared" si="4"/>
        <v>17105.224319999998</v>
      </c>
      <c r="K48" s="25">
        <f t="shared" si="5"/>
        <v>25049.344043520006</v>
      </c>
      <c r="L48" s="25">
        <f t="shared" si="6"/>
        <v>24026.211624960004</v>
      </c>
      <c r="M48" s="25">
        <f t="shared" si="7"/>
        <v>18876.62505984</v>
      </c>
      <c r="N48" s="25">
        <f t="shared" si="8"/>
        <v>16821.277596287997</v>
      </c>
      <c r="O48" s="25">
        <f t="shared" si="9"/>
        <v>24180.188774400001</v>
      </c>
      <c r="P48" s="25">
        <f t="shared" si="10"/>
        <v>30910.890549703687</v>
      </c>
      <c r="Q48" s="25">
        <f t="shared" si="11"/>
        <v>259750.66436871167</v>
      </c>
    </row>
    <row r="49" spans="1:17" x14ac:dyDescent="0.25">
      <c r="A49" s="23">
        <f t="shared" si="12"/>
        <v>100045</v>
      </c>
      <c r="B49" s="29" t="s">
        <v>53</v>
      </c>
      <c r="C49" s="30" t="s">
        <v>99</v>
      </c>
      <c r="D49" s="21"/>
      <c r="E49" s="25">
        <v>21300</v>
      </c>
      <c r="F49" s="25">
        <f t="shared" si="0"/>
        <v>22918.800000000003</v>
      </c>
      <c r="G49" s="25">
        <f t="shared" si="1"/>
        <v>20597.099999999999</v>
      </c>
      <c r="H49" s="25">
        <f t="shared" si="2"/>
        <v>25737.812400000003</v>
      </c>
      <c r="I49" s="25">
        <f t="shared" si="3"/>
        <v>23468.851200000005</v>
      </c>
      <c r="J49" s="25">
        <f t="shared" si="4"/>
        <v>18976.108229999998</v>
      </c>
      <c r="K49" s="25">
        <f t="shared" si="5"/>
        <v>27789.116048280004</v>
      </c>
      <c r="L49" s="25">
        <f t="shared" si="6"/>
        <v>26654.078521440006</v>
      </c>
      <c r="M49" s="25">
        <f t="shared" si="7"/>
        <v>20941.255925760004</v>
      </c>
      <c r="N49" s="25">
        <f t="shared" si="8"/>
        <v>18661.104833382</v>
      </c>
      <c r="O49" s="25">
        <f t="shared" si="9"/>
        <v>26824.896921600004</v>
      </c>
      <c r="P49" s="25">
        <f t="shared" si="10"/>
        <v>34291.769203577525</v>
      </c>
      <c r="Q49" s="25">
        <f t="shared" si="11"/>
        <v>288160.89328403957</v>
      </c>
    </row>
    <row r="50" spans="1:17" x14ac:dyDescent="0.25">
      <c r="A50" s="23">
        <f t="shared" si="12"/>
        <v>100046</v>
      </c>
      <c r="B50" s="29" t="s">
        <v>54</v>
      </c>
      <c r="C50" s="30" t="s">
        <v>99</v>
      </c>
      <c r="D50" s="21"/>
      <c r="E50" s="25">
        <v>16800</v>
      </c>
      <c r="F50" s="25">
        <f t="shared" si="0"/>
        <v>18076.800000000003</v>
      </c>
      <c r="G50" s="25">
        <f t="shared" si="1"/>
        <v>16245.6</v>
      </c>
      <c r="H50" s="25">
        <f t="shared" si="2"/>
        <v>20300.246400000004</v>
      </c>
      <c r="I50" s="25">
        <f t="shared" si="3"/>
        <v>18510.643200000002</v>
      </c>
      <c r="J50" s="25">
        <f t="shared" si="4"/>
        <v>14967.07128</v>
      </c>
      <c r="K50" s="25">
        <f t="shared" si="5"/>
        <v>21918.176038080004</v>
      </c>
      <c r="L50" s="25">
        <f t="shared" si="6"/>
        <v>21022.935171840007</v>
      </c>
      <c r="M50" s="25">
        <f t="shared" si="7"/>
        <v>16517.046927360003</v>
      </c>
      <c r="N50" s="25">
        <f t="shared" si="8"/>
        <v>14718.617896752001</v>
      </c>
      <c r="O50" s="25">
        <f t="shared" si="9"/>
        <v>21157.665177600004</v>
      </c>
      <c r="P50" s="25">
        <f t="shared" si="10"/>
        <v>27047.029230990724</v>
      </c>
      <c r="Q50" s="25">
        <f t="shared" si="11"/>
        <v>227281.83132262272</v>
      </c>
    </row>
    <row r="51" spans="1:17" x14ac:dyDescent="0.25">
      <c r="A51" s="23">
        <f t="shared" si="12"/>
        <v>100047</v>
      </c>
      <c r="B51" s="29" t="s">
        <v>94</v>
      </c>
      <c r="C51" s="30" t="s">
        <v>100</v>
      </c>
      <c r="D51" s="21"/>
      <c r="E51" s="25">
        <v>12300</v>
      </c>
      <c r="F51" s="25">
        <f t="shared" si="0"/>
        <v>13234.800000000001</v>
      </c>
      <c r="G51" s="25">
        <f t="shared" si="1"/>
        <v>11894.1</v>
      </c>
      <c r="H51" s="25">
        <f t="shared" si="2"/>
        <v>14862.680400000001</v>
      </c>
      <c r="I51" s="25">
        <f t="shared" si="3"/>
        <v>13552.435200000002</v>
      </c>
      <c r="J51" s="25">
        <f t="shared" si="4"/>
        <v>10958.03433</v>
      </c>
      <c r="K51" s="25">
        <f t="shared" si="5"/>
        <v>16047.236027880002</v>
      </c>
      <c r="L51" s="25">
        <f t="shared" si="6"/>
        <v>15391.791822240002</v>
      </c>
      <c r="M51" s="25">
        <f t="shared" si="7"/>
        <v>12092.837928960002</v>
      </c>
      <c r="N51" s="25">
        <f t="shared" si="8"/>
        <v>10776.130960122002</v>
      </c>
      <c r="O51" s="25">
        <f t="shared" si="9"/>
        <v>15490.433433600003</v>
      </c>
      <c r="P51" s="25">
        <f t="shared" si="10"/>
        <v>19802.289258403922</v>
      </c>
      <c r="Q51" s="25">
        <f t="shared" si="11"/>
        <v>166402.76936120592</v>
      </c>
    </row>
    <row r="52" spans="1:17" x14ac:dyDescent="0.25">
      <c r="A52" s="23">
        <f t="shared" si="12"/>
        <v>100048</v>
      </c>
      <c r="B52" s="29" t="s">
        <v>95</v>
      </c>
      <c r="C52" s="30" t="s">
        <v>101</v>
      </c>
      <c r="D52" s="21"/>
      <c r="E52" s="25">
        <v>13400</v>
      </c>
      <c r="F52" s="25">
        <f t="shared" si="0"/>
        <v>14418.400000000001</v>
      </c>
      <c r="G52" s="25">
        <f t="shared" si="1"/>
        <v>12957.8</v>
      </c>
      <c r="H52" s="25">
        <f t="shared" si="2"/>
        <v>16191.863200000002</v>
      </c>
      <c r="I52" s="25">
        <f t="shared" si="3"/>
        <v>14764.441600000002</v>
      </c>
      <c r="J52" s="25">
        <f t="shared" si="4"/>
        <v>11938.021139999999</v>
      </c>
      <c r="K52" s="25">
        <f t="shared" si="5"/>
        <v>17482.354697040002</v>
      </c>
      <c r="L52" s="25">
        <f t="shared" si="6"/>
        <v>16768.293529920003</v>
      </c>
      <c r="M52" s="25">
        <f t="shared" si="7"/>
        <v>13174.311239680001</v>
      </c>
      <c r="N52" s="25">
        <f t="shared" si="8"/>
        <v>11739.849989075999</v>
      </c>
      <c r="O52" s="25">
        <f t="shared" si="9"/>
        <v>16875.756748800002</v>
      </c>
      <c r="P52" s="25">
        <f t="shared" si="10"/>
        <v>21573.225696147361</v>
      </c>
      <c r="Q52" s="25">
        <f t="shared" si="11"/>
        <v>181284.31784066337</v>
      </c>
    </row>
    <row r="53" spans="1:17" x14ac:dyDescent="0.25">
      <c r="B53" s="45" t="s">
        <v>123</v>
      </c>
      <c r="D53" s="3"/>
      <c r="E53" s="12">
        <f t="shared" ref="E53:Q53" si="13">COUNT(E5:E10)</f>
        <v>6</v>
      </c>
      <c r="F53" s="12">
        <f t="shared" si="13"/>
        <v>6</v>
      </c>
      <c r="G53" s="12">
        <f t="shared" si="13"/>
        <v>6</v>
      </c>
      <c r="H53" s="12">
        <f t="shared" si="13"/>
        <v>6</v>
      </c>
      <c r="I53" s="12">
        <f t="shared" si="13"/>
        <v>6</v>
      </c>
      <c r="J53" s="12">
        <f t="shared" si="13"/>
        <v>6</v>
      </c>
      <c r="K53" s="12">
        <f t="shared" si="13"/>
        <v>6</v>
      </c>
      <c r="L53" s="12">
        <f t="shared" si="13"/>
        <v>6</v>
      </c>
      <c r="M53" s="12">
        <f t="shared" si="13"/>
        <v>6</v>
      </c>
      <c r="N53" s="12">
        <f t="shared" si="13"/>
        <v>6</v>
      </c>
      <c r="O53" s="12">
        <f t="shared" si="13"/>
        <v>6</v>
      </c>
      <c r="P53" s="12">
        <f t="shared" si="13"/>
        <v>6</v>
      </c>
      <c r="Q53" s="12">
        <f t="shared" si="13"/>
        <v>6</v>
      </c>
    </row>
    <row r="54" spans="1:17" x14ac:dyDescent="0.25">
      <c r="B54" s="45" t="s">
        <v>124</v>
      </c>
      <c r="E54" s="13">
        <f>SUM(E5:E10)</f>
        <v>348769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abSelected="1" topLeftCell="A31" workbookViewId="0">
      <selection activeCell="K33" sqref="K33"/>
    </sheetView>
  </sheetViews>
  <sheetFormatPr baseColWidth="10" defaultRowHeight="15" x14ac:dyDescent="0.25"/>
  <cols>
    <col min="1" max="1" width="11.42578125" style="4"/>
    <col min="3" max="3" width="16.7109375" bestFit="1" customWidth="1"/>
    <col min="4" max="4" width="17.28515625" bestFit="1" customWidth="1"/>
    <col min="9" max="9" width="19.140625" customWidth="1"/>
  </cols>
  <sheetData>
    <row r="1" spans="1:13" s="4" customFormat="1" ht="15.75" thickBot="1" x14ac:dyDescent="0.3">
      <c r="A1" s="134" t="s">
        <v>1</v>
      </c>
      <c r="B1" s="135"/>
      <c r="C1" s="61">
        <v>100001</v>
      </c>
      <c r="D1" s="136" t="s">
        <v>49</v>
      </c>
      <c r="E1" s="137"/>
      <c r="F1" s="84" t="s">
        <v>1</v>
      </c>
      <c r="G1" s="91">
        <f>+'VENTAS AÑO ANTERIOR'!A6</f>
        <v>100002</v>
      </c>
      <c r="H1" s="138" t="str">
        <f>+'VENTAS AÑO ANTERIOR'!B6</f>
        <v>BONBOMBUM SIN RELLENO SABORES SURTIDOS</v>
      </c>
      <c r="I1" s="139"/>
      <c r="J1" s="99" t="s">
        <v>1</v>
      </c>
      <c r="K1" s="100">
        <f>+'VENTAS AÑO ANTERIOR'!A7</f>
        <v>100003</v>
      </c>
      <c r="L1" s="140" t="str">
        <f>+'VENTAS AÑO ANTERIOR'!B7</f>
        <v>POLVOS AZUCARADOS BIPBIP FRIO</v>
      </c>
      <c r="M1" s="141"/>
    </row>
    <row r="2" spans="1:13" x14ac:dyDescent="0.25">
      <c r="A2" s="62"/>
      <c r="B2" s="63" t="s">
        <v>125</v>
      </c>
      <c r="C2" s="63" t="s">
        <v>126</v>
      </c>
      <c r="D2" s="63" t="s">
        <v>127</v>
      </c>
      <c r="E2" s="64" t="s">
        <v>128</v>
      </c>
      <c r="F2" s="85" t="s">
        <v>125</v>
      </c>
      <c r="G2" s="86" t="s">
        <v>126</v>
      </c>
      <c r="H2" s="86" t="s">
        <v>127</v>
      </c>
      <c r="I2" s="87" t="s">
        <v>128</v>
      </c>
      <c r="J2" s="101" t="s">
        <v>125</v>
      </c>
      <c r="K2" s="96" t="s">
        <v>126</v>
      </c>
      <c r="L2" s="96" t="s">
        <v>127</v>
      </c>
      <c r="M2" s="97" t="s">
        <v>128</v>
      </c>
    </row>
    <row r="3" spans="1:13" x14ac:dyDescent="0.25">
      <c r="A3" s="62"/>
      <c r="B3" s="65">
        <v>1</v>
      </c>
      <c r="C3" s="65">
        <f>+'VENTAS AÑO ANTERIOR'!E5</f>
        <v>120000</v>
      </c>
      <c r="D3" s="65">
        <f>+B3*B3</f>
        <v>1</v>
      </c>
      <c r="E3" s="66">
        <f>+B3*C3</f>
        <v>120000</v>
      </c>
      <c r="F3" s="88">
        <v>1</v>
      </c>
      <c r="G3" s="89">
        <f>+'VENTAS AÑO ANTERIOR'!E6</f>
        <v>83500</v>
      </c>
      <c r="H3" s="89">
        <f>+F3*F3</f>
        <v>1</v>
      </c>
      <c r="I3" s="92">
        <f>+F3*G3</f>
        <v>83500</v>
      </c>
      <c r="J3" s="102">
        <v>1</v>
      </c>
      <c r="K3" s="98">
        <f>+'VENTAS AÑO ANTERIOR'!E7</f>
        <v>25000</v>
      </c>
      <c r="L3" s="98">
        <f>+J3*J3</f>
        <v>1</v>
      </c>
      <c r="M3" s="103">
        <f>+J3*K3</f>
        <v>25000</v>
      </c>
    </row>
    <row r="4" spans="1:13" x14ac:dyDescent="0.25">
      <c r="A4" s="62"/>
      <c r="B4" s="65">
        <v>2</v>
      </c>
      <c r="C4" s="65">
        <f>+'VENTAS AÑO ANTERIOR'!F5</f>
        <v>129120.00000000001</v>
      </c>
      <c r="D4" s="65">
        <f t="shared" ref="D4:D14" si="0">+B4*B4</f>
        <v>4</v>
      </c>
      <c r="E4" s="66">
        <f t="shared" ref="E4:E14" si="1">+B4*C4</f>
        <v>258240.00000000003</v>
      </c>
      <c r="F4" s="88">
        <v>2</v>
      </c>
      <c r="G4" s="89">
        <f>+'VENTAS AÑO ANTERIOR'!F6</f>
        <v>89846</v>
      </c>
      <c r="H4" s="89">
        <f t="shared" ref="H4:H14" si="2">+F4*F4</f>
        <v>4</v>
      </c>
      <c r="I4" s="92">
        <f t="shared" ref="I4:I14" si="3">+F4*G4</f>
        <v>179692</v>
      </c>
      <c r="J4" s="102">
        <v>2</v>
      </c>
      <c r="K4" s="98">
        <f>+'VENTAS AÑO ANTERIOR'!F7</f>
        <v>26900</v>
      </c>
      <c r="L4" s="98">
        <f t="shared" ref="L4:L14" si="4">+J4*J4</f>
        <v>4</v>
      </c>
      <c r="M4" s="103">
        <f t="shared" ref="M4:M14" si="5">+J4*K4</f>
        <v>53800</v>
      </c>
    </row>
    <row r="5" spans="1:13" x14ac:dyDescent="0.25">
      <c r="A5" s="62"/>
      <c r="B5" s="65">
        <v>3</v>
      </c>
      <c r="C5" s="65">
        <f>+'VENTAS AÑO ANTERIOR'!G5</f>
        <v>116040</v>
      </c>
      <c r="D5" s="65">
        <f t="shared" si="0"/>
        <v>9</v>
      </c>
      <c r="E5" s="66">
        <f t="shared" si="1"/>
        <v>348120</v>
      </c>
      <c r="F5" s="88">
        <v>3</v>
      </c>
      <c r="G5" s="89">
        <f>+'VENTAS AÑO ANTERIOR'!G6</f>
        <v>80744.5</v>
      </c>
      <c r="H5" s="89">
        <f t="shared" si="2"/>
        <v>9</v>
      </c>
      <c r="I5" s="92">
        <f t="shared" si="3"/>
        <v>242233.5</v>
      </c>
      <c r="J5" s="102">
        <v>3</v>
      </c>
      <c r="K5" s="98">
        <f>+'VENTAS AÑO ANTERIOR'!G7</f>
        <v>24175</v>
      </c>
      <c r="L5" s="98">
        <f t="shared" si="4"/>
        <v>9</v>
      </c>
      <c r="M5" s="103">
        <f t="shared" si="5"/>
        <v>72525</v>
      </c>
    </row>
    <row r="6" spans="1:13" x14ac:dyDescent="0.25">
      <c r="A6" s="62"/>
      <c r="B6" s="65">
        <v>4</v>
      </c>
      <c r="C6" s="65">
        <f>+'VENTAS AÑO ANTERIOR'!H5</f>
        <v>145001.76</v>
      </c>
      <c r="D6" s="65">
        <f t="shared" si="0"/>
        <v>16</v>
      </c>
      <c r="E6" s="66">
        <f t="shared" si="1"/>
        <v>580007.04</v>
      </c>
      <c r="F6" s="88">
        <v>4</v>
      </c>
      <c r="G6" s="89">
        <f>+'VENTAS AÑO ANTERIOR'!H6</f>
        <v>100897.058</v>
      </c>
      <c r="H6" s="89">
        <f t="shared" si="2"/>
        <v>16</v>
      </c>
      <c r="I6" s="92">
        <f t="shared" si="3"/>
        <v>403588.23200000002</v>
      </c>
      <c r="J6" s="102">
        <v>4</v>
      </c>
      <c r="K6" s="98">
        <f>+'VENTAS AÑO ANTERIOR'!H7</f>
        <v>30208.7</v>
      </c>
      <c r="L6" s="98">
        <f t="shared" si="4"/>
        <v>16</v>
      </c>
      <c r="M6" s="103">
        <f t="shared" si="5"/>
        <v>120834.8</v>
      </c>
    </row>
    <row r="7" spans="1:13" x14ac:dyDescent="0.25">
      <c r="A7" s="62"/>
      <c r="B7" s="65">
        <v>5</v>
      </c>
      <c r="C7" s="65">
        <f>+'VENTAS AÑO ANTERIOR'!I5</f>
        <v>132218.88</v>
      </c>
      <c r="D7" s="65">
        <f t="shared" si="0"/>
        <v>25</v>
      </c>
      <c r="E7" s="66">
        <f t="shared" si="1"/>
        <v>661094.40000000002</v>
      </c>
      <c r="F7" s="88">
        <v>5</v>
      </c>
      <c r="G7" s="89">
        <f>+'VENTAS AÑO ANTERIOR'!I6</f>
        <v>92002.304000000004</v>
      </c>
      <c r="H7" s="89">
        <f t="shared" si="2"/>
        <v>25</v>
      </c>
      <c r="I7" s="92">
        <f t="shared" si="3"/>
        <v>460011.52000000002</v>
      </c>
      <c r="J7" s="102">
        <v>5</v>
      </c>
      <c r="K7" s="98">
        <f>+'VENTAS AÑO ANTERIOR'!I7</f>
        <v>27545.600000000002</v>
      </c>
      <c r="L7" s="98">
        <f t="shared" si="4"/>
        <v>25</v>
      </c>
      <c r="M7" s="103">
        <f t="shared" si="5"/>
        <v>137728</v>
      </c>
    </row>
    <row r="8" spans="1:13" x14ac:dyDescent="0.25">
      <c r="A8" s="62"/>
      <c r="B8" s="65">
        <v>6</v>
      </c>
      <c r="C8" s="65">
        <f>+'VENTAS AÑO ANTERIOR'!J5</f>
        <v>106907.652</v>
      </c>
      <c r="D8" s="65">
        <f t="shared" si="0"/>
        <v>36</v>
      </c>
      <c r="E8" s="66">
        <f t="shared" si="1"/>
        <v>641445.91200000001</v>
      </c>
      <c r="F8" s="88">
        <v>6</v>
      </c>
      <c r="G8" s="89">
        <f>+'VENTAS AÑO ANTERIOR'!J6</f>
        <v>74389.907850000003</v>
      </c>
      <c r="H8" s="89">
        <f t="shared" si="2"/>
        <v>36</v>
      </c>
      <c r="I8" s="92">
        <f t="shared" si="3"/>
        <v>446339.44709999999</v>
      </c>
      <c r="J8" s="102">
        <v>6</v>
      </c>
      <c r="K8" s="98">
        <f>+'VENTAS AÑO ANTERIOR'!J7</f>
        <v>22272.427500000002</v>
      </c>
      <c r="L8" s="98">
        <f t="shared" si="4"/>
        <v>36</v>
      </c>
      <c r="M8" s="103">
        <f t="shared" si="5"/>
        <v>133634.565</v>
      </c>
    </row>
    <row r="9" spans="1:13" x14ac:dyDescent="0.25">
      <c r="A9" s="62"/>
      <c r="B9" s="65">
        <v>7</v>
      </c>
      <c r="C9" s="65">
        <f>+'VENTAS AÑO ANTERIOR'!K5</f>
        <v>156558.40027200003</v>
      </c>
      <c r="D9" s="65">
        <f t="shared" si="0"/>
        <v>49</v>
      </c>
      <c r="E9" s="66">
        <f t="shared" si="1"/>
        <v>1095908.8019040001</v>
      </c>
      <c r="F9" s="88">
        <v>7</v>
      </c>
      <c r="G9" s="89">
        <f>+'VENTAS AÑO ANTERIOR'!K6</f>
        <v>108938.55352260002</v>
      </c>
      <c r="H9" s="89">
        <f t="shared" si="2"/>
        <v>49</v>
      </c>
      <c r="I9" s="92">
        <f t="shared" si="3"/>
        <v>762569.87465820019</v>
      </c>
      <c r="J9" s="102">
        <v>7</v>
      </c>
      <c r="K9" s="98">
        <f>+'VENTAS AÑO ANTERIOR'!K7</f>
        <v>32616.333390000003</v>
      </c>
      <c r="L9" s="98">
        <f t="shared" si="4"/>
        <v>49</v>
      </c>
      <c r="M9" s="103">
        <f t="shared" si="5"/>
        <v>228314.33373000001</v>
      </c>
    </row>
    <row r="10" spans="1:13" x14ac:dyDescent="0.25">
      <c r="A10" s="62"/>
      <c r="B10" s="65">
        <v>8</v>
      </c>
      <c r="C10" s="65">
        <f>+'VENTAS AÑO ANTERIOR'!L5</f>
        <v>150163.82265600003</v>
      </c>
      <c r="D10" s="65">
        <f t="shared" si="0"/>
        <v>64</v>
      </c>
      <c r="E10" s="66">
        <f t="shared" si="1"/>
        <v>1201310.5812480003</v>
      </c>
      <c r="F10" s="88">
        <v>8</v>
      </c>
      <c r="G10" s="89">
        <f>+'VENTAS AÑO ANTERIOR'!L6</f>
        <v>104488.99326480001</v>
      </c>
      <c r="H10" s="89">
        <f t="shared" si="2"/>
        <v>64</v>
      </c>
      <c r="I10" s="92">
        <f t="shared" si="3"/>
        <v>835911.94611840008</v>
      </c>
      <c r="J10" s="102">
        <v>8</v>
      </c>
      <c r="K10" s="98">
        <f>+'VENTAS AÑO ANTERIOR'!L7</f>
        <v>31284.129720000004</v>
      </c>
      <c r="L10" s="98">
        <f t="shared" si="4"/>
        <v>64</v>
      </c>
      <c r="M10" s="103">
        <f t="shared" si="5"/>
        <v>250273.03776000004</v>
      </c>
    </row>
    <row r="11" spans="1:13" x14ac:dyDescent="0.25">
      <c r="A11" s="62"/>
      <c r="B11" s="65">
        <v>9</v>
      </c>
      <c r="C11" s="65">
        <f>+'VENTAS AÑO ANTERIOR'!M5</f>
        <v>117978.906624</v>
      </c>
      <c r="D11" s="65">
        <f t="shared" si="0"/>
        <v>81</v>
      </c>
      <c r="E11" s="66">
        <f t="shared" si="1"/>
        <v>1061810.159616</v>
      </c>
      <c r="F11" s="88">
        <v>9</v>
      </c>
      <c r="G11" s="89">
        <f>+'VENTAS AÑO ANTERIOR'!M6</f>
        <v>82093.655859200007</v>
      </c>
      <c r="H11" s="89">
        <f t="shared" si="2"/>
        <v>81</v>
      </c>
      <c r="I11" s="92">
        <f t="shared" si="3"/>
        <v>738842.90273280011</v>
      </c>
      <c r="J11" s="102">
        <v>9</v>
      </c>
      <c r="K11" s="98">
        <f>+'VENTAS AÑO ANTERIOR'!M7</f>
        <v>24578.938880000002</v>
      </c>
      <c r="L11" s="98">
        <f t="shared" si="4"/>
        <v>81</v>
      </c>
      <c r="M11" s="103">
        <f t="shared" si="5"/>
        <v>221210.44992000001</v>
      </c>
    </row>
    <row r="12" spans="1:13" x14ac:dyDescent="0.25">
      <c r="A12" s="62"/>
      <c r="B12" s="65">
        <v>10</v>
      </c>
      <c r="C12" s="65">
        <f>+'VENTAS AÑO ANTERIOR'!N5</f>
        <v>105132.98497680001</v>
      </c>
      <c r="D12" s="65">
        <f t="shared" si="0"/>
        <v>100</v>
      </c>
      <c r="E12" s="66">
        <f t="shared" si="1"/>
        <v>1051329.8497680002</v>
      </c>
      <c r="F12" s="88">
        <v>10</v>
      </c>
      <c r="G12" s="89">
        <f>+'VENTAS AÑO ANTERIOR'!N6</f>
        <v>73155.035379690002</v>
      </c>
      <c r="H12" s="89">
        <f t="shared" si="2"/>
        <v>100</v>
      </c>
      <c r="I12" s="92">
        <f t="shared" si="3"/>
        <v>731550.35379690002</v>
      </c>
      <c r="J12" s="102">
        <v>10</v>
      </c>
      <c r="K12" s="98">
        <f>+'VENTAS AÑO ANTERIOR'!N7</f>
        <v>21902.705203500002</v>
      </c>
      <c r="L12" s="98">
        <f t="shared" si="4"/>
        <v>100</v>
      </c>
      <c r="M12" s="103">
        <f t="shared" si="5"/>
        <v>219027.052035</v>
      </c>
    </row>
    <row r="13" spans="1:13" x14ac:dyDescent="0.25">
      <c r="A13" s="62"/>
      <c r="B13" s="65">
        <v>11</v>
      </c>
      <c r="C13" s="65">
        <f>+'VENTAS AÑO ANTERIOR'!O5</f>
        <v>151126.17984</v>
      </c>
      <c r="D13" s="65">
        <f t="shared" si="0"/>
        <v>121</v>
      </c>
      <c r="E13" s="66">
        <f t="shared" si="1"/>
        <v>1662387.9782400001</v>
      </c>
      <c r="F13" s="88">
        <v>11</v>
      </c>
      <c r="G13" s="89">
        <f>+'VENTAS AÑO ANTERIOR'!O6</f>
        <v>105158.633472</v>
      </c>
      <c r="H13" s="89">
        <f t="shared" si="2"/>
        <v>121</v>
      </c>
      <c r="I13" s="92">
        <f t="shared" si="3"/>
        <v>1156744.9681919999</v>
      </c>
      <c r="J13" s="102">
        <v>11</v>
      </c>
      <c r="K13" s="98">
        <f>+'VENTAS AÑO ANTERIOR'!O7</f>
        <v>31484.620800000004</v>
      </c>
      <c r="L13" s="98">
        <f t="shared" si="4"/>
        <v>121</v>
      </c>
      <c r="M13" s="103">
        <f t="shared" si="5"/>
        <v>346330.82880000002</v>
      </c>
    </row>
    <row r="14" spans="1:13" x14ac:dyDescent="0.25">
      <c r="A14" s="62"/>
      <c r="B14" s="65">
        <v>12</v>
      </c>
      <c r="C14" s="65">
        <f>+'VENTAS AÑO ANTERIOR'!P5</f>
        <v>193193.06593564805</v>
      </c>
      <c r="D14" s="65">
        <f t="shared" si="0"/>
        <v>144</v>
      </c>
      <c r="E14" s="66">
        <f t="shared" si="1"/>
        <v>2318316.7912277766</v>
      </c>
      <c r="F14" s="88">
        <v>12</v>
      </c>
      <c r="G14" s="89">
        <f>+'VENTAS AÑO ANTERIOR'!P6</f>
        <v>134430.17504688841</v>
      </c>
      <c r="H14" s="89">
        <f t="shared" si="2"/>
        <v>144</v>
      </c>
      <c r="I14" s="92">
        <f t="shared" si="3"/>
        <v>1613162.100562661</v>
      </c>
      <c r="J14" s="102">
        <v>12</v>
      </c>
      <c r="K14" s="98">
        <f>+'VENTAS AÑO ANTERIOR'!P7</f>
        <v>40248.555403260005</v>
      </c>
      <c r="L14" s="98">
        <f t="shared" si="4"/>
        <v>144</v>
      </c>
      <c r="M14" s="103">
        <f t="shared" si="5"/>
        <v>482982.66483912006</v>
      </c>
    </row>
    <row r="15" spans="1:13" x14ac:dyDescent="0.25">
      <c r="A15" s="67" t="s">
        <v>129</v>
      </c>
      <c r="B15" s="68">
        <v>12</v>
      </c>
      <c r="C15" s="65"/>
      <c r="D15" s="65"/>
      <c r="E15" s="66"/>
      <c r="F15" s="90">
        <v>12</v>
      </c>
      <c r="G15" s="89"/>
      <c r="H15" s="89"/>
      <c r="I15" s="92"/>
      <c r="J15" s="104">
        <v>12</v>
      </c>
      <c r="K15" s="98"/>
      <c r="L15" s="98"/>
      <c r="M15" s="103"/>
    </row>
    <row r="16" spans="1:13" ht="15.75" thickBot="1" x14ac:dyDescent="0.3">
      <c r="A16" s="69" t="s">
        <v>124</v>
      </c>
      <c r="B16" s="70">
        <f>SUM(B3:B14)</f>
        <v>78</v>
      </c>
      <c r="C16" s="70">
        <f t="shared" ref="C16:E16" si="6">SUM(C3:C14)</f>
        <v>1623441.6523044482</v>
      </c>
      <c r="D16" s="70">
        <f t="shared" si="6"/>
        <v>650</v>
      </c>
      <c r="E16" s="71">
        <f t="shared" si="6"/>
        <v>10999971.514003778</v>
      </c>
      <c r="F16" s="95">
        <f>SUM(F3:F14)</f>
        <v>78</v>
      </c>
      <c r="G16" s="93">
        <f t="shared" ref="G16:I16" si="7">SUM(G3:G14)</f>
        <v>1129644.8163951784</v>
      </c>
      <c r="H16" s="93">
        <f t="shared" si="7"/>
        <v>650</v>
      </c>
      <c r="I16" s="94">
        <f t="shared" si="7"/>
        <v>7654146.8451609612</v>
      </c>
      <c r="J16" s="105">
        <f>SUM(J3:J14)</f>
        <v>78</v>
      </c>
      <c r="K16" s="106">
        <f t="shared" ref="K16:M16" si="8">SUM(K3:K14)</f>
        <v>338217.01089675998</v>
      </c>
      <c r="L16" s="106">
        <f t="shared" si="8"/>
        <v>650</v>
      </c>
      <c r="M16" s="107">
        <f t="shared" si="8"/>
        <v>2291660.7320841202</v>
      </c>
    </row>
    <row r="17" spans="1:13" ht="15.75" thickBot="1" x14ac:dyDescent="0.3">
      <c r="A17" s="49"/>
      <c r="B17" s="76"/>
      <c r="C17" s="76"/>
      <c r="D17" s="76"/>
      <c r="E17" s="82"/>
    </row>
    <row r="18" spans="1:13" ht="15.75" thickBot="1" x14ac:dyDescent="0.3">
      <c r="A18" s="142" t="s">
        <v>1</v>
      </c>
      <c r="B18" s="143"/>
      <c r="C18" s="108">
        <f>+'VENTAS AÑO ANTERIOR'!A8</f>
        <v>100004</v>
      </c>
      <c r="D18" s="144" t="str">
        <f>+'VENTAS AÑO ANTERIOR'!B8</f>
        <v>DULCE FRUTICAS</v>
      </c>
      <c r="E18" s="145"/>
      <c r="F18" s="119" t="s">
        <v>1</v>
      </c>
      <c r="G18" s="120">
        <f>+'VENTAS AÑO ANTERIOR'!A9</f>
        <v>100005</v>
      </c>
      <c r="H18" s="146" t="str">
        <f>+'VENTAS AÑO ANTERIOR'!B9</f>
        <v>DULCES DUROS</v>
      </c>
      <c r="I18" s="147"/>
      <c r="J18" s="99" t="s">
        <v>1</v>
      </c>
      <c r="K18" s="100">
        <f>+'VENTAS AÑO ANTERIOR'!A10</f>
        <v>100006</v>
      </c>
      <c r="L18" s="140" t="str">
        <f>+'VENTAS AÑO ANTERIOR'!B10</f>
        <v>DULCES DE CAFÉ</v>
      </c>
      <c r="M18" s="141"/>
    </row>
    <row r="19" spans="1:13" x14ac:dyDescent="0.25">
      <c r="A19" s="109"/>
      <c r="B19" s="110" t="s">
        <v>125</v>
      </c>
      <c r="C19" s="110" t="s">
        <v>126</v>
      </c>
      <c r="D19" s="110" t="s">
        <v>127</v>
      </c>
      <c r="E19" s="111" t="s">
        <v>128</v>
      </c>
      <c r="F19" s="121" t="s">
        <v>125</v>
      </c>
      <c r="G19" s="122" t="s">
        <v>126</v>
      </c>
      <c r="H19" s="122" t="s">
        <v>127</v>
      </c>
      <c r="I19" s="123" t="s">
        <v>128</v>
      </c>
      <c r="J19" s="101" t="s">
        <v>125</v>
      </c>
      <c r="K19" s="96" t="s">
        <v>126</v>
      </c>
      <c r="L19" s="96" t="s">
        <v>127</v>
      </c>
      <c r="M19" s="97" t="s">
        <v>128</v>
      </c>
    </row>
    <row r="20" spans="1:13" x14ac:dyDescent="0.25">
      <c r="A20" s="109"/>
      <c r="B20" s="112">
        <v>1</v>
      </c>
      <c r="C20" s="112">
        <f>+'VENTAS AÑO ANTERIOR'!E8</f>
        <v>46800</v>
      </c>
      <c r="D20" s="112">
        <f>+B20*B20</f>
        <v>1</v>
      </c>
      <c r="E20" s="113">
        <f>+B20*C20</f>
        <v>46800</v>
      </c>
      <c r="F20" s="124">
        <v>1</v>
      </c>
      <c r="G20" s="125">
        <f>+'VENTAS AÑO ANTERIOR'!E9</f>
        <v>34680</v>
      </c>
      <c r="H20" s="125">
        <f>+F20*F20</f>
        <v>1</v>
      </c>
      <c r="I20" s="126">
        <f>+F20*G20</f>
        <v>34680</v>
      </c>
      <c r="J20" s="102">
        <v>1</v>
      </c>
      <c r="K20" s="98">
        <f>+'VENTAS AÑO ANTERIOR'!E10</f>
        <v>38789</v>
      </c>
      <c r="L20" s="98">
        <f>+J20*J20</f>
        <v>1</v>
      </c>
      <c r="M20" s="103">
        <f>+J20*K20</f>
        <v>38789</v>
      </c>
    </row>
    <row r="21" spans="1:13" x14ac:dyDescent="0.25">
      <c r="A21" s="109"/>
      <c r="B21" s="112">
        <v>2</v>
      </c>
      <c r="C21" s="112">
        <f>+'VENTAS AÑO ANTERIOR'!F8</f>
        <v>50356.800000000003</v>
      </c>
      <c r="D21" s="112">
        <f t="shared" ref="D21:D31" si="9">+B21*B21</f>
        <v>4</v>
      </c>
      <c r="E21" s="113">
        <f t="shared" ref="E21:E31" si="10">+B21*C21</f>
        <v>100713.60000000001</v>
      </c>
      <c r="F21" s="124">
        <v>2</v>
      </c>
      <c r="G21" s="125">
        <f>+'VENTAS AÑO ANTERIOR'!F9</f>
        <v>37315.68</v>
      </c>
      <c r="H21" s="125">
        <f t="shared" ref="H21:H31" si="11">+F21*F21</f>
        <v>4</v>
      </c>
      <c r="I21" s="126">
        <f t="shared" ref="I21:I31" si="12">+F21*G21</f>
        <v>74631.360000000001</v>
      </c>
      <c r="J21" s="102">
        <v>2</v>
      </c>
      <c r="K21" s="98">
        <f>+'VENTAS AÑO ANTERIOR'!F10</f>
        <v>41736.964</v>
      </c>
      <c r="L21" s="98">
        <f t="shared" ref="L21:L31" si="13">+J21*J21</f>
        <v>4</v>
      </c>
      <c r="M21" s="103">
        <f t="shared" ref="M21:M31" si="14">+J21*K21</f>
        <v>83473.928</v>
      </c>
    </row>
    <row r="22" spans="1:13" x14ac:dyDescent="0.25">
      <c r="A22" s="109"/>
      <c r="B22" s="112">
        <v>3</v>
      </c>
      <c r="C22" s="112">
        <f>+'VENTAS AÑO ANTERIOR'!G8</f>
        <v>45255.6</v>
      </c>
      <c r="D22" s="112">
        <f t="shared" si="9"/>
        <v>9</v>
      </c>
      <c r="E22" s="113">
        <f t="shared" si="10"/>
        <v>135766.79999999999</v>
      </c>
      <c r="F22" s="124">
        <v>3</v>
      </c>
      <c r="G22" s="125">
        <f>+'VENTAS AÑO ANTERIOR'!G9</f>
        <v>33535.56</v>
      </c>
      <c r="H22" s="125">
        <f t="shared" si="11"/>
        <v>9</v>
      </c>
      <c r="I22" s="126">
        <f t="shared" si="12"/>
        <v>100606.68</v>
      </c>
      <c r="J22" s="102">
        <v>3</v>
      </c>
      <c r="K22" s="98">
        <f>+'VENTAS AÑO ANTERIOR'!G10</f>
        <v>37508.962999999996</v>
      </c>
      <c r="L22" s="98">
        <f t="shared" si="13"/>
        <v>9</v>
      </c>
      <c r="M22" s="103">
        <f t="shared" si="14"/>
        <v>112526.889</v>
      </c>
    </row>
    <row r="23" spans="1:13" x14ac:dyDescent="0.25">
      <c r="A23" s="109"/>
      <c r="B23" s="112">
        <v>4</v>
      </c>
      <c r="C23" s="112">
        <f>+'VENTAS AÑO ANTERIOR'!H8</f>
        <v>56550.686400000006</v>
      </c>
      <c r="D23" s="112">
        <f t="shared" si="9"/>
        <v>16</v>
      </c>
      <c r="E23" s="113">
        <f t="shared" si="10"/>
        <v>226202.74560000002</v>
      </c>
      <c r="F23" s="124">
        <v>4</v>
      </c>
      <c r="G23" s="125">
        <f>+'VENTAS AÑO ANTERIOR'!H9</f>
        <v>41905.50864</v>
      </c>
      <c r="H23" s="125">
        <f t="shared" si="11"/>
        <v>16</v>
      </c>
      <c r="I23" s="126">
        <f t="shared" si="12"/>
        <v>167622.03456</v>
      </c>
      <c r="J23" s="102">
        <v>4</v>
      </c>
      <c r="K23" s="98">
        <f>+'VENTAS AÑO ANTERIOR'!H10</f>
        <v>46870.610571999998</v>
      </c>
      <c r="L23" s="98">
        <f t="shared" si="13"/>
        <v>16</v>
      </c>
      <c r="M23" s="103">
        <f t="shared" si="14"/>
        <v>187482.44228799999</v>
      </c>
    </row>
    <row r="24" spans="1:13" x14ac:dyDescent="0.25">
      <c r="A24" s="109"/>
      <c r="B24" s="112">
        <v>5</v>
      </c>
      <c r="C24" s="112">
        <f>+'VENTAS AÑO ANTERIOR'!I8</f>
        <v>51565.363200000007</v>
      </c>
      <c r="D24" s="112">
        <f t="shared" si="9"/>
        <v>25</v>
      </c>
      <c r="E24" s="113">
        <f t="shared" si="10"/>
        <v>257826.81600000005</v>
      </c>
      <c r="F24" s="124">
        <v>5</v>
      </c>
      <c r="G24" s="125">
        <f>+'VENTAS AÑO ANTERIOR'!I9</f>
        <v>38211.25632</v>
      </c>
      <c r="H24" s="125">
        <f t="shared" si="11"/>
        <v>25</v>
      </c>
      <c r="I24" s="126">
        <f t="shared" si="12"/>
        <v>191056.28159999999</v>
      </c>
      <c r="J24" s="102">
        <v>5</v>
      </c>
      <c r="K24" s="98">
        <f>+'VENTAS AÑO ANTERIOR'!I10</f>
        <v>42738.651136</v>
      </c>
      <c r="L24" s="98">
        <f t="shared" si="13"/>
        <v>25</v>
      </c>
      <c r="M24" s="103">
        <f t="shared" si="14"/>
        <v>213693.25568</v>
      </c>
    </row>
    <row r="25" spans="1:13" x14ac:dyDescent="0.25">
      <c r="A25" s="109"/>
      <c r="B25" s="112">
        <v>6</v>
      </c>
      <c r="C25" s="112">
        <f>+'VENTAS AÑO ANTERIOR'!J8</f>
        <v>41693.984279999997</v>
      </c>
      <c r="D25" s="112">
        <f t="shared" si="9"/>
        <v>36</v>
      </c>
      <c r="E25" s="113">
        <f t="shared" si="10"/>
        <v>250163.90567999997</v>
      </c>
      <c r="F25" s="124">
        <v>6</v>
      </c>
      <c r="G25" s="125">
        <f>+'VENTAS AÑO ANTERIOR'!J9</f>
        <v>30896.311427999997</v>
      </c>
      <c r="H25" s="125">
        <f t="shared" si="11"/>
        <v>36</v>
      </c>
      <c r="I25" s="126">
        <f t="shared" si="12"/>
        <v>185377.86856799998</v>
      </c>
      <c r="J25" s="102">
        <v>6</v>
      </c>
      <c r="K25" s="98">
        <f>+'VENTAS AÑO ANTERIOR'!J10</f>
        <v>34557.007611899993</v>
      </c>
      <c r="L25" s="98">
        <f t="shared" si="13"/>
        <v>36</v>
      </c>
      <c r="M25" s="103">
        <f t="shared" si="14"/>
        <v>207342.04567139997</v>
      </c>
    </row>
    <row r="26" spans="1:13" x14ac:dyDescent="0.25">
      <c r="A26" s="109"/>
      <c r="B26" s="112">
        <v>7</v>
      </c>
      <c r="C26" s="112">
        <f>+'VENTAS AÑO ANTERIOR'!K8</f>
        <v>61057.776106080011</v>
      </c>
      <c r="D26" s="112">
        <f t="shared" si="9"/>
        <v>49</v>
      </c>
      <c r="E26" s="113">
        <f t="shared" si="10"/>
        <v>427404.43274256005</v>
      </c>
      <c r="F26" s="124">
        <v>7</v>
      </c>
      <c r="G26" s="125">
        <f>+'VENTAS AÑO ANTERIOR'!K9</f>
        <v>45245.377678608005</v>
      </c>
      <c r="H26" s="125">
        <f t="shared" si="11"/>
        <v>49</v>
      </c>
      <c r="I26" s="126">
        <f t="shared" si="12"/>
        <v>316717.64375025604</v>
      </c>
      <c r="J26" s="102">
        <v>7</v>
      </c>
      <c r="K26" s="98">
        <f>+'VENTAS AÑO ANTERIOR'!K10</f>
        <v>50606.198234588403</v>
      </c>
      <c r="L26" s="98">
        <f t="shared" si="13"/>
        <v>49</v>
      </c>
      <c r="M26" s="103">
        <f t="shared" si="14"/>
        <v>354243.38764211885</v>
      </c>
    </row>
    <row r="27" spans="1:13" x14ac:dyDescent="0.25">
      <c r="A27" s="109"/>
      <c r="B27" s="112">
        <v>8</v>
      </c>
      <c r="C27" s="112">
        <f>+'VENTAS AÑO ANTERIOR'!L8</f>
        <v>58563.890835840008</v>
      </c>
      <c r="D27" s="112">
        <f t="shared" si="9"/>
        <v>64</v>
      </c>
      <c r="E27" s="113">
        <f t="shared" si="10"/>
        <v>468511.12668672006</v>
      </c>
      <c r="F27" s="124">
        <v>8</v>
      </c>
      <c r="G27" s="125">
        <f>+'VENTAS AÑO ANTERIOR'!L9</f>
        <v>43397.344747584</v>
      </c>
      <c r="H27" s="125">
        <f t="shared" si="11"/>
        <v>64</v>
      </c>
      <c r="I27" s="126">
        <f t="shared" si="12"/>
        <v>347178.757980672</v>
      </c>
      <c r="J27" s="102">
        <v>8</v>
      </c>
      <c r="K27" s="98">
        <f>+'VENTAS AÑO ANTERIOR'!L10</f>
        <v>48539.204308363202</v>
      </c>
      <c r="L27" s="98">
        <f t="shared" si="13"/>
        <v>64</v>
      </c>
      <c r="M27" s="103">
        <f t="shared" si="14"/>
        <v>388313.63446690561</v>
      </c>
    </row>
    <row r="28" spans="1:13" x14ac:dyDescent="0.25">
      <c r="A28" s="109"/>
      <c r="B28" s="112">
        <v>9</v>
      </c>
      <c r="C28" s="112">
        <f>+'VENTAS AÑO ANTERIOR'!M8</f>
        <v>46011.773583360002</v>
      </c>
      <c r="D28" s="112">
        <f t="shared" si="9"/>
        <v>81</v>
      </c>
      <c r="E28" s="113">
        <f t="shared" si="10"/>
        <v>414105.96225024003</v>
      </c>
      <c r="F28" s="124">
        <v>9</v>
      </c>
      <c r="G28" s="125">
        <f>+'VENTAS AÑO ANTERIOR'!M9</f>
        <v>34095.904014335996</v>
      </c>
      <c r="H28" s="125">
        <f t="shared" si="11"/>
        <v>81</v>
      </c>
      <c r="I28" s="126">
        <f t="shared" si="12"/>
        <v>306863.13612902397</v>
      </c>
      <c r="J28" s="102">
        <v>9</v>
      </c>
      <c r="K28" s="98">
        <f>+'VENTAS AÑO ANTERIOR'!M10</f>
        <v>38135.698408652803</v>
      </c>
      <c r="L28" s="98">
        <f t="shared" si="13"/>
        <v>81</v>
      </c>
      <c r="M28" s="103">
        <f t="shared" si="14"/>
        <v>343221.28567787522</v>
      </c>
    </row>
    <row r="29" spans="1:13" x14ac:dyDescent="0.25">
      <c r="A29" s="109"/>
      <c r="B29" s="112">
        <v>10</v>
      </c>
      <c r="C29" s="112">
        <f>+'VENTAS AÑO ANTERIOR'!N8</f>
        <v>41001.864140951999</v>
      </c>
      <c r="D29" s="112">
        <f t="shared" si="9"/>
        <v>100</v>
      </c>
      <c r="E29" s="113">
        <f t="shared" si="10"/>
        <v>410018.64140952</v>
      </c>
      <c r="F29" s="124">
        <v>10</v>
      </c>
      <c r="G29" s="125">
        <f>+'VENTAS AÑO ANTERIOR'!N9</f>
        <v>30383.432658295198</v>
      </c>
      <c r="H29" s="125">
        <f t="shared" si="11"/>
        <v>100</v>
      </c>
      <c r="I29" s="126">
        <f t="shared" si="12"/>
        <v>303834.326582952</v>
      </c>
      <c r="J29" s="102">
        <v>10</v>
      </c>
      <c r="K29" s="98">
        <f>+'VENTAS AÑO ANTERIOR'!N10</f>
        <v>33983.361285542458</v>
      </c>
      <c r="L29" s="98">
        <f t="shared" si="13"/>
        <v>100</v>
      </c>
      <c r="M29" s="103">
        <f t="shared" si="14"/>
        <v>339833.61285542458</v>
      </c>
    </row>
    <row r="30" spans="1:13" x14ac:dyDescent="0.25">
      <c r="A30" s="109"/>
      <c r="B30" s="112">
        <v>11</v>
      </c>
      <c r="C30" s="112">
        <f>+'VENTAS AÑO ANTERIOR'!O8</f>
        <v>58939.210137600006</v>
      </c>
      <c r="D30" s="112">
        <f t="shared" si="9"/>
        <v>121</v>
      </c>
      <c r="E30" s="113">
        <f t="shared" si="10"/>
        <v>648331.31151360006</v>
      </c>
      <c r="F30" s="124">
        <v>11</v>
      </c>
      <c r="G30" s="125">
        <f>+'VENTAS AÑO ANTERIOR'!O9</f>
        <v>43675.465973760001</v>
      </c>
      <c r="H30" s="125">
        <f t="shared" si="11"/>
        <v>121</v>
      </c>
      <c r="I30" s="126">
        <f t="shared" si="12"/>
        <v>480430.12571136001</v>
      </c>
      <c r="J30" s="102">
        <v>11</v>
      </c>
      <c r="K30" s="98">
        <f>+'VENTAS AÑO ANTERIOR'!O10</f>
        <v>48850.278248447998</v>
      </c>
      <c r="L30" s="98">
        <f t="shared" si="13"/>
        <v>121</v>
      </c>
      <c r="M30" s="103">
        <f t="shared" si="14"/>
        <v>537353.06073292799</v>
      </c>
    </row>
    <row r="31" spans="1:13" x14ac:dyDescent="0.25">
      <c r="A31" s="109"/>
      <c r="B31" s="112">
        <v>12</v>
      </c>
      <c r="C31" s="112">
        <f>+'VENTAS AÑO ANTERIOR'!P8</f>
        <v>75345.295714902735</v>
      </c>
      <c r="D31" s="112">
        <f t="shared" si="9"/>
        <v>144</v>
      </c>
      <c r="E31" s="113">
        <f t="shared" si="10"/>
        <v>904143.54857883276</v>
      </c>
      <c r="F31" s="124">
        <v>12</v>
      </c>
      <c r="G31" s="125">
        <f>+'VENTAS AÑO ANTERIOR'!P9</f>
        <v>55832.796055402279</v>
      </c>
      <c r="H31" s="125">
        <f t="shared" si="11"/>
        <v>144</v>
      </c>
      <c r="I31" s="126">
        <f t="shared" si="12"/>
        <v>669993.55266482732</v>
      </c>
      <c r="J31" s="102">
        <v>12</v>
      </c>
      <c r="K31" s="98">
        <f>+'VENTAS AÑO ANTERIOR'!P10</f>
        <v>62448.048621482085</v>
      </c>
      <c r="L31" s="98">
        <f t="shared" si="13"/>
        <v>144</v>
      </c>
      <c r="M31" s="103">
        <f t="shared" si="14"/>
        <v>749376.58345778496</v>
      </c>
    </row>
    <row r="32" spans="1:13" x14ac:dyDescent="0.25">
      <c r="A32" s="114" t="s">
        <v>129</v>
      </c>
      <c r="B32" s="115">
        <v>12</v>
      </c>
      <c r="C32" s="112"/>
      <c r="D32" s="112"/>
      <c r="E32" s="113"/>
      <c r="F32" s="127">
        <v>12</v>
      </c>
      <c r="G32" s="125"/>
      <c r="H32" s="125"/>
      <c r="I32" s="126"/>
      <c r="J32" s="104">
        <v>12</v>
      </c>
      <c r="K32" s="98"/>
      <c r="L32" s="98"/>
      <c r="M32" s="103"/>
    </row>
    <row r="33" spans="1:15" ht="15.75" thickBot="1" x14ac:dyDescent="0.3">
      <c r="A33" s="116" t="s">
        <v>124</v>
      </c>
      <c r="B33" s="117">
        <f>SUM(B20:B31)</f>
        <v>78</v>
      </c>
      <c r="C33" s="117">
        <f t="shared" ref="C33:E33" si="15">SUM(C20:C31)</f>
        <v>633142.24439873465</v>
      </c>
      <c r="D33" s="117">
        <f t="shared" si="15"/>
        <v>650</v>
      </c>
      <c r="E33" s="118">
        <f t="shared" si="15"/>
        <v>4289988.8904614728</v>
      </c>
      <c r="F33" s="128">
        <f>SUM(F20:F31)</f>
        <v>78</v>
      </c>
      <c r="G33" s="129">
        <f t="shared" ref="G33:I33" si="16">SUM(G20:G31)</f>
        <v>469174.63751598547</v>
      </c>
      <c r="H33" s="129">
        <f t="shared" si="16"/>
        <v>650</v>
      </c>
      <c r="I33" s="130">
        <f t="shared" si="16"/>
        <v>3178991.7675470915</v>
      </c>
      <c r="J33" s="105">
        <f>SUM(J20:J31)</f>
        <v>78</v>
      </c>
      <c r="K33" s="106">
        <f t="shared" ref="K33:M33" si="17">SUM(K20:K31)</f>
        <v>524763.98542697681</v>
      </c>
      <c r="L33" s="106">
        <f t="shared" si="17"/>
        <v>650</v>
      </c>
      <c r="M33" s="107">
        <f t="shared" si="17"/>
        <v>3555649.1254724367</v>
      </c>
    </row>
    <row r="34" spans="1:15" ht="15.75" thickBot="1" x14ac:dyDescent="0.3"/>
    <row r="35" spans="1:15" ht="15.75" thickBot="1" x14ac:dyDescent="0.3">
      <c r="B35" s="55" t="s">
        <v>130</v>
      </c>
      <c r="C35" s="56" t="s">
        <v>126</v>
      </c>
      <c r="D35" s="56" t="s">
        <v>131</v>
      </c>
      <c r="E35" s="56" t="s">
        <v>125</v>
      </c>
      <c r="F35" s="57" t="s">
        <v>132</v>
      </c>
    </row>
    <row r="36" spans="1:15" ht="15.75" thickBot="1" x14ac:dyDescent="0.3"/>
    <row r="37" spans="1:15" x14ac:dyDescent="0.25">
      <c r="A37" s="81">
        <f>+C1</f>
        <v>100001</v>
      </c>
      <c r="B37" s="74" t="str">
        <f>+D1</f>
        <v>BONBOMBUM</v>
      </c>
      <c r="C37" s="74"/>
      <c r="D37" s="74"/>
      <c r="E37" s="74"/>
      <c r="F37" s="74"/>
      <c r="G37" s="75"/>
      <c r="I37" s="81">
        <f>+G1</f>
        <v>100002</v>
      </c>
      <c r="J37" s="74" t="str">
        <f>+H1</f>
        <v>BONBOMBUM SIN RELLENO SABORES SURTIDOS</v>
      </c>
      <c r="K37" s="74"/>
      <c r="L37" s="74"/>
      <c r="M37" s="74"/>
      <c r="N37" s="74"/>
      <c r="O37" s="75"/>
    </row>
    <row r="38" spans="1:15" x14ac:dyDescent="0.25">
      <c r="A38" s="46"/>
      <c r="B38" s="2"/>
      <c r="C38" s="2"/>
      <c r="D38" s="2"/>
      <c r="E38" s="2"/>
      <c r="F38" s="2"/>
      <c r="G38" s="48"/>
      <c r="I38" s="46"/>
      <c r="J38" s="2"/>
      <c r="K38" s="2"/>
      <c r="L38" s="2"/>
      <c r="M38" s="2"/>
      <c r="N38" s="2"/>
      <c r="O38" s="48"/>
    </row>
    <row r="39" spans="1:15" x14ac:dyDescent="0.25">
      <c r="A39" s="46">
        <v>1</v>
      </c>
      <c r="B39" s="50">
        <f>+C16</f>
        <v>1623441.6523044482</v>
      </c>
      <c r="C39" s="2" t="s">
        <v>131</v>
      </c>
      <c r="D39" s="50">
        <f>+B16</f>
        <v>78</v>
      </c>
      <c r="E39" s="50">
        <f>+B32</f>
        <v>12</v>
      </c>
      <c r="F39" s="2" t="s">
        <v>132</v>
      </c>
      <c r="G39" s="48">
        <f>+-E40/E39</f>
        <v>-6.5</v>
      </c>
      <c r="I39" s="46">
        <v>1</v>
      </c>
      <c r="J39" s="50">
        <f>+G16</f>
        <v>1129644.8163951784</v>
      </c>
      <c r="K39" s="2" t="s">
        <v>131</v>
      </c>
      <c r="L39" s="50">
        <f>+F16</f>
        <v>78</v>
      </c>
      <c r="M39" s="50">
        <f>+J32</f>
        <v>12</v>
      </c>
      <c r="N39" s="2" t="s">
        <v>132</v>
      </c>
      <c r="O39" s="48">
        <f>+-M40/M39</f>
        <v>-6.5</v>
      </c>
    </row>
    <row r="40" spans="1:15" x14ac:dyDescent="0.25">
      <c r="A40" s="46">
        <v>2</v>
      </c>
      <c r="B40" s="50">
        <f>+E16</f>
        <v>10999971.514003778</v>
      </c>
      <c r="C40" s="2" t="s">
        <v>131</v>
      </c>
      <c r="D40" s="50">
        <f>+D16</f>
        <v>650</v>
      </c>
      <c r="E40" s="50">
        <f>+B16</f>
        <v>78</v>
      </c>
      <c r="F40" s="2" t="s">
        <v>132</v>
      </c>
      <c r="G40" s="48"/>
      <c r="I40" s="46">
        <v>2</v>
      </c>
      <c r="J40" s="50">
        <f>+I16</f>
        <v>7654146.8451609612</v>
      </c>
      <c r="K40" s="2" t="s">
        <v>131</v>
      </c>
      <c r="L40" s="50">
        <f>+H16</f>
        <v>650</v>
      </c>
      <c r="M40" s="50">
        <f>+F16</f>
        <v>78</v>
      </c>
      <c r="N40" s="2" t="s">
        <v>132</v>
      </c>
      <c r="O40" s="48"/>
    </row>
    <row r="41" spans="1:15" x14ac:dyDescent="0.25">
      <c r="A41" s="46"/>
      <c r="B41" s="2"/>
      <c r="C41" s="2"/>
      <c r="D41" s="2"/>
      <c r="E41" s="2"/>
      <c r="F41" s="2"/>
      <c r="G41" s="48"/>
      <c r="I41" s="46"/>
      <c r="J41" s="2"/>
      <c r="K41" s="2"/>
      <c r="L41" s="2"/>
      <c r="M41" s="2"/>
      <c r="N41" s="2"/>
      <c r="O41" s="48"/>
    </row>
    <row r="42" spans="1:15" x14ac:dyDescent="0.25">
      <c r="A42" s="46"/>
      <c r="B42" s="2" t="s">
        <v>133</v>
      </c>
      <c r="C42" s="2"/>
      <c r="D42" s="2"/>
      <c r="E42" s="2"/>
      <c r="F42" s="2"/>
      <c r="G42" s="48"/>
      <c r="I42" s="46"/>
      <c r="J42" s="2" t="s">
        <v>133</v>
      </c>
      <c r="K42" s="2"/>
      <c r="L42" s="2"/>
      <c r="M42" s="2"/>
      <c r="N42" s="2"/>
      <c r="O42" s="48"/>
    </row>
    <row r="43" spans="1:15" x14ac:dyDescent="0.25">
      <c r="A43" s="46"/>
      <c r="B43" s="50">
        <f>+B39*G39</f>
        <v>-10552370.739978913</v>
      </c>
      <c r="C43" s="2" t="s">
        <v>131</v>
      </c>
      <c r="D43" s="2">
        <f>+D39*G39</f>
        <v>-507</v>
      </c>
      <c r="E43" s="2">
        <f>+E39*G39</f>
        <v>-78</v>
      </c>
      <c r="F43" s="2" t="s">
        <v>132</v>
      </c>
      <c r="G43" s="48"/>
      <c r="I43" s="46"/>
      <c r="J43" s="50">
        <f>+J39*O39</f>
        <v>-7342691.3065686598</v>
      </c>
      <c r="K43" s="2" t="s">
        <v>131</v>
      </c>
      <c r="L43" s="2">
        <f>+L39*O39</f>
        <v>-507</v>
      </c>
      <c r="M43" s="2">
        <f>+M39*O39</f>
        <v>-78</v>
      </c>
      <c r="N43" s="2" t="s">
        <v>132</v>
      </c>
      <c r="O43" s="48"/>
    </row>
    <row r="44" spans="1:15" x14ac:dyDescent="0.25">
      <c r="A44" s="46"/>
      <c r="B44" s="50">
        <f>+B40</f>
        <v>10999971.514003778</v>
      </c>
      <c r="C44" s="2" t="s">
        <v>131</v>
      </c>
      <c r="D44" s="50">
        <f>+D40</f>
        <v>650</v>
      </c>
      <c r="E44" s="50">
        <f>+E40</f>
        <v>78</v>
      </c>
      <c r="F44" s="2" t="s">
        <v>132</v>
      </c>
      <c r="G44" s="48"/>
      <c r="I44" s="46"/>
      <c r="J44" s="50">
        <f>+J40</f>
        <v>7654146.8451609612</v>
      </c>
      <c r="K44" s="2" t="s">
        <v>131</v>
      </c>
      <c r="L44" s="50">
        <f>+L40</f>
        <v>650</v>
      </c>
      <c r="M44" s="50">
        <f>+M40</f>
        <v>78</v>
      </c>
      <c r="N44" s="2" t="s">
        <v>132</v>
      </c>
      <c r="O44" s="48"/>
    </row>
    <row r="45" spans="1:15" ht="15.75" thickBot="1" x14ac:dyDescent="0.3">
      <c r="A45" s="46"/>
      <c r="B45" s="59">
        <f>SUM(B43:B44)</f>
        <v>447600.77402486466</v>
      </c>
      <c r="C45" s="60">
        <f>+D43+D44</f>
        <v>143</v>
      </c>
      <c r="D45" s="2" t="s">
        <v>131</v>
      </c>
      <c r="E45" s="58"/>
      <c r="F45" s="58"/>
      <c r="G45" s="48"/>
      <c r="I45" s="46"/>
      <c r="J45" s="59">
        <f>SUM(J43:J44)</f>
        <v>311455.53859230131</v>
      </c>
      <c r="K45" s="60">
        <f>+L43+L44</f>
        <v>143</v>
      </c>
      <c r="L45" s="2" t="s">
        <v>131</v>
      </c>
      <c r="M45" s="58"/>
      <c r="N45" s="58"/>
      <c r="O45" s="48"/>
    </row>
    <row r="46" spans="1:15" ht="19.5" thickBot="1" x14ac:dyDescent="0.35">
      <c r="A46" s="46"/>
      <c r="B46" s="2"/>
      <c r="C46" s="72">
        <f>+B45/C45</f>
        <v>3130.0753428312214</v>
      </c>
      <c r="D46" s="73" t="s">
        <v>131</v>
      </c>
      <c r="E46" s="2"/>
      <c r="F46" s="2"/>
      <c r="G46" s="48"/>
      <c r="I46" s="46"/>
      <c r="J46" s="2"/>
      <c r="K46" s="72">
        <f>+J45/K45</f>
        <v>2178.0107593867224</v>
      </c>
      <c r="L46" s="73" t="s">
        <v>131</v>
      </c>
      <c r="M46" s="2"/>
      <c r="N46" s="2"/>
      <c r="O46" s="48"/>
    </row>
    <row r="47" spans="1:15" x14ac:dyDescent="0.25">
      <c r="A47" s="46" t="s">
        <v>134</v>
      </c>
      <c r="B47" s="47"/>
      <c r="C47" s="2"/>
      <c r="D47" s="2"/>
      <c r="E47" s="2"/>
      <c r="F47" s="2"/>
      <c r="G47" s="48"/>
      <c r="I47" s="46" t="s">
        <v>134</v>
      </c>
      <c r="J47" s="47"/>
      <c r="K47" s="2"/>
      <c r="L47" s="2"/>
      <c r="M47" s="2"/>
      <c r="N47" s="2"/>
      <c r="O47" s="48"/>
    </row>
    <row r="48" spans="1:15" x14ac:dyDescent="0.25">
      <c r="A48" s="46"/>
      <c r="B48" s="50">
        <f>+B40</f>
        <v>10999971.514003778</v>
      </c>
      <c r="C48" s="47">
        <f>+C46</f>
        <v>3130.0753428312214</v>
      </c>
      <c r="D48" s="50">
        <f>+D40</f>
        <v>650</v>
      </c>
      <c r="E48" s="50">
        <f>+E40</f>
        <v>78</v>
      </c>
      <c r="F48" s="2" t="str">
        <f>+F40</f>
        <v>Cxy</v>
      </c>
      <c r="G48" s="48"/>
      <c r="I48" s="46"/>
      <c r="J48" s="50">
        <f>+J40</f>
        <v>7654146.8451609612</v>
      </c>
      <c r="K48" s="47">
        <f>+K46</f>
        <v>2178.0107593867224</v>
      </c>
      <c r="L48" s="50">
        <f>+L40</f>
        <v>650</v>
      </c>
      <c r="M48" s="50">
        <f>+M40</f>
        <v>78</v>
      </c>
      <c r="N48" s="2" t="str">
        <f>+N40</f>
        <v>Cxy</v>
      </c>
      <c r="O48" s="48"/>
    </row>
    <row r="49" spans="1:15" x14ac:dyDescent="0.25">
      <c r="A49" s="46"/>
      <c r="B49" s="50">
        <f>+B48</f>
        <v>10999971.514003778</v>
      </c>
      <c r="C49" s="47">
        <f>+C48*D48</f>
        <v>2034548.972840294</v>
      </c>
      <c r="D49" s="2"/>
      <c r="E49" s="50">
        <f>+E48</f>
        <v>78</v>
      </c>
      <c r="F49" s="2" t="str">
        <f>+F48</f>
        <v>Cxy</v>
      </c>
      <c r="G49" s="48"/>
      <c r="I49" s="46"/>
      <c r="J49" s="50">
        <f>+J48</f>
        <v>7654146.8451609612</v>
      </c>
      <c r="K49" s="47">
        <f>+K48*L48</f>
        <v>1415706.9936013694</v>
      </c>
      <c r="L49" s="2"/>
      <c r="M49" s="50">
        <f>+M48</f>
        <v>78</v>
      </c>
      <c r="N49" s="2" t="str">
        <f>+N48</f>
        <v>Cxy</v>
      </c>
      <c r="O49" s="48"/>
    </row>
    <row r="50" spans="1:15" ht="15.75" thickBot="1" x14ac:dyDescent="0.3">
      <c r="A50" s="46"/>
      <c r="B50" s="2"/>
      <c r="C50" s="47">
        <f>+B49-C49</f>
        <v>8965422.5411634836</v>
      </c>
      <c r="D50" s="2" t="s">
        <v>135</v>
      </c>
      <c r="E50" s="50">
        <f>+E49</f>
        <v>78</v>
      </c>
      <c r="F50" s="2" t="str">
        <f>+F49</f>
        <v>Cxy</v>
      </c>
      <c r="G50" s="48"/>
      <c r="I50" s="46"/>
      <c r="J50" s="2"/>
      <c r="K50" s="47">
        <f>+J49-K49</f>
        <v>6238439.8515595915</v>
      </c>
      <c r="L50" s="2" t="s">
        <v>135</v>
      </c>
      <c r="M50" s="50">
        <f>+M49</f>
        <v>78</v>
      </c>
      <c r="N50" s="2" t="str">
        <f>+N49</f>
        <v>Cxy</v>
      </c>
      <c r="O50" s="48"/>
    </row>
    <row r="51" spans="1:15" ht="21.75" thickBot="1" x14ac:dyDescent="0.4">
      <c r="A51" s="46"/>
      <c r="B51" s="2"/>
      <c r="C51" s="2"/>
      <c r="D51" s="78">
        <f>+C50/E50</f>
        <v>114941.31463030107</v>
      </c>
      <c r="E51" s="79" t="s">
        <v>135</v>
      </c>
      <c r="F51" s="80" t="str">
        <f>+F50</f>
        <v>Cxy</v>
      </c>
      <c r="G51" s="48"/>
      <c r="I51" s="46"/>
      <c r="J51" s="2"/>
      <c r="K51" s="2"/>
      <c r="L51" s="78">
        <f>+K50/M50</f>
        <v>79979.998096917843</v>
      </c>
      <c r="M51" s="79" t="s">
        <v>135</v>
      </c>
      <c r="N51" s="80" t="str">
        <f>+N50</f>
        <v>Cxy</v>
      </c>
      <c r="O51" s="48"/>
    </row>
    <row r="52" spans="1:15" ht="21" x14ac:dyDescent="0.35">
      <c r="A52" s="46"/>
      <c r="B52" s="2"/>
      <c r="C52" s="2"/>
      <c r="D52" s="77"/>
      <c r="E52" s="77"/>
      <c r="F52" s="77"/>
      <c r="G52" s="48"/>
      <c r="I52" s="46"/>
      <c r="J52" s="2"/>
      <c r="K52" s="2"/>
      <c r="L52" s="77"/>
      <c r="M52" s="77"/>
      <c r="N52" s="77"/>
      <c r="O52" s="48"/>
    </row>
    <row r="53" spans="1:15" x14ac:dyDescent="0.25">
      <c r="A53" s="46"/>
      <c r="B53" s="2" t="s">
        <v>136</v>
      </c>
      <c r="C53" s="47">
        <f>+C46</f>
        <v>3130.0753428312214</v>
      </c>
      <c r="D53" s="2">
        <v>24</v>
      </c>
      <c r="E53" s="50">
        <f>+D51</f>
        <v>114941.31463030107</v>
      </c>
      <c r="F53" s="2"/>
      <c r="G53" s="48"/>
      <c r="I53" s="46"/>
      <c r="J53" s="2" t="s">
        <v>136</v>
      </c>
      <c r="K53" s="47">
        <f>+K46</f>
        <v>2178.0107593867224</v>
      </c>
      <c r="L53" s="2">
        <v>24</v>
      </c>
      <c r="M53" s="50">
        <f>+L51</f>
        <v>79979.998096917843</v>
      </c>
      <c r="N53" s="2"/>
      <c r="O53" s="48"/>
    </row>
    <row r="54" spans="1:15" x14ac:dyDescent="0.25">
      <c r="A54" s="46"/>
      <c r="B54" s="2"/>
      <c r="C54" s="47">
        <f>+D53*C53</f>
        <v>75121.80822794931</v>
      </c>
      <c r="D54" s="2" t="s">
        <v>137</v>
      </c>
      <c r="E54" s="50">
        <f>+E53</f>
        <v>114941.31463030107</v>
      </c>
      <c r="F54" s="2"/>
      <c r="G54" s="48"/>
      <c r="I54" s="46"/>
      <c r="J54" s="2"/>
      <c r="K54" s="47">
        <f>+L53*K53</f>
        <v>52272.258225281337</v>
      </c>
      <c r="L54" s="2" t="s">
        <v>137</v>
      </c>
      <c r="M54" s="50">
        <f>+M53</f>
        <v>79979.998096917843</v>
      </c>
      <c r="N54" s="2"/>
      <c r="O54" s="48"/>
    </row>
    <row r="55" spans="1:15" ht="15.75" thickBot="1" x14ac:dyDescent="0.3">
      <c r="A55" s="49"/>
      <c r="B55" s="76"/>
      <c r="C55" s="76"/>
      <c r="D55" s="83">
        <f>+C54+E54</f>
        <v>190063.1228582504</v>
      </c>
      <c r="E55" s="76"/>
      <c r="F55" s="76"/>
      <c r="G55" s="82"/>
      <c r="I55" s="49"/>
      <c r="J55" s="76"/>
      <c r="K55" s="76"/>
      <c r="L55" s="83">
        <f>+K54+M54</f>
        <v>132252.25632219919</v>
      </c>
      <c r="M55" s="76"/>
      <c r="N55" s="76"/>
      <c r="O55" s="82"/>
    </row>
    <row r="56" spans="1:15" ht="15.75" thickBot="1" x14ac:dyDescent="0.3"/>
    <row r="57" spans="1:15" x14ac:dyDescent="0.25">
      <c r="A57" s="81">
        <f>+K1</f>
        <v>100003</v>
      </c>
      <c r="B57" s="74" t="str">
        <f>+L1</f>
        <v>POLVOS AZUCARADOS BIPBIP FRIO</v>
      </c>
      <c r="C57" s="74"/>
      <c r="D57" s="74"/>
      <c r="E57" s="74"/>
      <c r="F57" s="74"/>
      <c r="G57" s="75"/>
      <c r="I57" s="81">
        <f>+C18</f>
        <v>100004</v>
      </c>
      <c r="J57" s="74" t="str">
        <f>+D18</f>
        <v>DULCE FRUTICAS</v>
      </c>
      <c r="K57" s="74"/>
      <c r="L57" s="74"/>
      <c r="M57" s="74"/>
      <c r="N57" s="74"/>
      <c r="O57" s="75"/>
    </row>
    <row r="58" spans="1:15" x14ac:dyDescent="0.25">
      <c r="A58" s="46"/>
      <c r="B58" s="2"/>
      <c r="C58" s="2"/>
      <c r="D58" s="2"/>
      <c r="E58" s="2"/>
      <c r="F58" s="2"/>
      <c r="G58" s="48"/>
      <c r="I58" s="46"/>
      <c r="J58" s="2"/>
      <c r="K58" s="2"/>
      <c r="L58" s="2"/>
      <c r="M58" s="2"/>
      <c r="N58" s="2"/>
      <c r="O58" s="48"/>
    </row>
    <row r="59" spans="1:15" x14ac:dyDescent="0.25">
      <c r="A59" s="46">
        <v>1</v>
      </c>
      <c r="B59" s="50">
        <f>+K16</f>
        <v>338217.01089675998</v>
      </c>
      <c r="C59" s="2" t="s">
        <v>131</v>
      </c>
      <c r="D59" s="50">
        <f>+J16</f>
        <v>78</v>
      </c>
      <c r="E59" s="50">
        <f>+J15</f>
        <v>12</v>
      </c>
      <c r="F59" s="2" t="s">
        <v>132</v>
      </c>
      <c r="G59" s="48">
        <f>+-E60/E59</f>
        <v>-6.5</v>
      </c>
      <c r="I59" s="46">
        <v>1</v>
      </c>
      <c r="J59" s="50">
        <f>+C33</f>
        <v>633142.24439873465</v>
      </c>
      <c r="K59" s="2" t="s">
        <v>131</v>
      </c>
      <c r="L59" s="50">
        <f>+B33</f>
        <v>78</v>
      </c>
      <c r="M59" s="50">
        <f>+B32</f>
        <v>12</v>
      </c>
      <c r="N59" s="2" t="s">
        <v>132</v>
      </c>
      <c r="O59" s="48">
        <f>+-M60/M59</f>
        <v>-6.5</v>
      </c>
    </row>
    <row r="60" spans="1:15" x14ac:dyDescent="0.25">
      <c r="A60" s="46">
        <v>2</v>
      </c>
      <c r="B60" s="50">
        <f>+M16</f>
        <v>2291660.7320841202</v>
      </c>
      <c r="C60" s="2" t="s">
        <v>131</v>
      </c>
      <c r="D60" s="50">
        <f>+L16</f>
        <v>650</v>
      </c>
      <c r="E60" s="50">
        <f>+J16</f>
        <v>78</v>
      </c>
      <c r="F60" s="2" t="s">
        <v>132</v>
      </c>
      <c r="G60" s="48"/>
      <c r="I60" s="46">
        <v>2</v>
      </c>
      <c r="J60" s="50">
        <f>+E33</f>
        <v>4289988.8904614728</v>
      </c>
      <c r="K60" s="2" t="s">
        <v>131</v>
      </c>
      <c r="L60" s="50">
        <f>+D33</f>
        <v>650</v>
      </c>
      <c r="M60" s="50">
        <f>+B33</f>
        <v>78</v>
      </c>
      <c r="N60" s="2" t="s">
        <v>132</v>
      </c>
      <c r="O60" s="48"/>
    </row>
    <row r="61" spans="1:15" x14ac:dyDescent="0.25">
      <c r="A61" s="46"/>
      <c r="B61" s="2"/>
      <c r="C61" s="2"/>
      <c r="D61" s="2"/>
      <c r="E61" s="2"/>
      <c r="F61" s="2"/>
      <c r="G61" s="48"/>
      <c r="I61" s="46"/>
      <c r="J61" s="2"/>
      <c r="K61" s="2"/>
      <c r="L61" s="2"/>
      <c r="M61" s="2"/>
      <c r="N61" s="2"/>
      <c r="O61" s="48"/>
    </row>
    <row r="62" spans="1:15" x14ac:dyDescent="0.25">
      <c r="A62" s="46"/>
      <c r="B62" s="2" t="s">
        <v>133</v>
      </c>
      <c r="C62" s="2"/>
      <c r="D62" s="2"/>
      <c r="E62" s="2"/>
      <c r="F62" s="2"/>
      <c r="G62" s="48"/>
      <c r="I62" s="46"/>
      <c r="J62" s="2" t="s">
        <v>133</v>
      </c>
      <c r="K62" s="2"/>
      <c r="L62" s="2"/>
      <c r="M62" s="2"/>
      <c r="N62" s="2"/>
      <c r="O62" s="48"/>
    </row>
    <row r="63" spans="1:15" x14ac:dyDescent="0.25">
      <c r="A63" s="46"/>
      <c r="B63" s="50">
        <f>+B59*G59</f>
        <v>-2198410.5708289398</v>
      </c>
      <c r="C63" s="2" t="s">
        <v>131</v>
      </c>
      <c r="D63" s="2">
        <f>+D59*G59</f>
        <v>-507</v>
      </c>
      <c r="E63" s="2">
        <f>+E59*G59</f>
        <v>-78</v>
      </c>
      <c r="F63" s="2" t="s">
        <v>132</v>
      </c>
      <c r="G63" s="48"/>
      <c r="I63" s="46"/>
      <c r="J63" s="50">
        <f>+J59*O59</f>
        <v>-4115424.5885917754</v>
      </c>
      <c r="K63" s="2" t="s">
        <v>131</v>
      </c>
      <c r="L63" s="2">
        <f>+L59*O59</f>
        <v>-507</v>
      </c>
      <c r="M63" s="2">
        <f>+M59*O59</f>
        <v>-78</v>
      </c>
      <c r="N63" s="2" t="s">
        <v>132</v>
      </c>
      <c r="O63" s="48"/>
    </row>
    <row r="64" spans="1:15" x14ac:dyDescent="0.25">
      <c r="A64" s="46"/>
      <c r="B64" s="50">
        <f>+B60</f>
        <v>2291660.7320841202</v>
      </c>
      <c r="C64" s="2" t="s">
        <v>131</v>
      </c>
      <c r="D64" s="50">
        <f>+D60</f>
        <v>650</v>
      </c>
      <c r="E64" s="50">
        <f>+E60</f>
        <v>78</v>
      </c>
      <c r="F64" s="2" t="s">
        <v>132</v>
      </c>
      <c r="G64" s="48"/>
      <c r="I64" s="46"/>
      <c r="J64" s="50">
        <f>+J60</f>
        <v>4289988.8904614728</v>
      </c>
      <c r="K64" s="2" t="s">
        <v>131</v>
      </c>
      <c r="L64" s="50">
        <f>+L60</f>
        <v>650</v>
      </c>
      <c r="M64" s="50">
        <f>+M60</f>
        <v>78</v>
      </c>
      <c r="N64" s="2" t="s">
        <v>132</v>
      </c>
      <c r="O64" s="48"/>
    </row>
    <row r="65" spans="1:15" ht="15.75" thickBot="1" x14ac:dyDescent="0.3">
      <c r="A65" s="46"/>
      <c r="B65" s="59">
        <f>SUM(B63:B64)</f>
        <v>93250.16125518037</v>
      </c>
      <c r="C65" s="60">
        <f>+D63+D64</f>
        <v>143</v>
      </c>
      <c r="D65" s="2" t="s">
        <v>131</v>
      </c>
      <c r="E65" s="58"/>
      <c r="F65" s="58"/>
      <c r="G65" s="48"/>
      <c r="I65" s="46"/>
      <c r="J65" s="59">
        <f>SUM(J63:J64)</f>
        <v>174564.3018696974</v>
      </c>
      <c r="K65" s="60">
        <f>+L63+L64</f>
        <v>143</v>
      </c>
      <c r="L65" s="2" t="s">
        <v>131</v>
      </c>
      <c r="M65" s="58"/>
      <c r="N65" s="58"/>
      <c r="O65" s="48"/>
    </row>
    <row r="66" spans="1:15" ht="19.5" thickBot="1" x14ac:dyDescent="0.35">
      <c r="A66" s="46"/>
      <c r="B66" s="2"/>
      <c r="C66" s="72">
        <f>+B65/C65</f>
        <v>652.09902975650607</v>
      </c>
      <c r="D66" s="73" t="s">
        <v>131</v>
      </c>
      <c r="E66" s="2"/>
      <c r="F66" s="2"/>
      <c r="G66" s="48"/>
      <c r="I66" s="46"/>
      <c r="J66" s="2"/>
      <c r="K66" s="72">
        <f>+J65/K65</f>
        <v>1220.7293837041777</v>
      </c>
      <c r="L66" s="73" t="s">
        <v>131</v>
      </c>
      <c r="M66" s="2"/>
      <c r="N66" s="2"/>
      <c r="O66" s="48"/>
    </row>
    <row r="67" spans="1:15" x14ac:dyDescent="0.25">
      <c r="A67" s="46" t="s">
        <v>134</v>
      </c>
      <c r="B67" s="47"/>
      <c r="C67" s="2"/>
      <c r="D67" s="2"/>
      <c r="E67" s="2"/>
      <c r="F67" s="2"/>
      <c r="G67" s="48"/>
      <c r="I67" s="46" t="s">
        <v>134</v>
      </c>
      <c r="J67" s="47"/>
      <c r="K67" s="2"/>
      <c r="L67" s="2"/>
      <c r="M67" s="2"/>
      <c r="N67" s="2"/>
      <c r="O67" s="48"/>
    </row>
    <row r="68" spans="1:15" x14ac:dyDescent="0.25">
      <c r="A68" s="46"/>
      <c r="B68" s="50">
        <f>+B60</f>
        <v>2291660.7320841202</v>
      </c>
      <c r="C68" s="47">
        <f>+C66</f>
        <v>652.09902975650607</v>
      </c>
      <c r="D68" s="50">
        <f>+D60</f>
        <v>650</v>
      </c>
      <c r="E68" s="50">
        <f>+E60</f>
        <v>78</v>
      </c>
      <c r="F68" s="2" t="str">
        <f>+F60</f>
        <v>Cxy</v>
      </c>
      <c r="G68" s="48"/>
      <c r="I68" s="46"/>
      <c r="J68" s="50">
        <f>+J60</f>
        <v>4289988.8904614728</v>
      </c>
      <c r="K68" s="47">
        <f>+K66</f>
        <v>1220.7293837041777</v>
      </c>
      <c r="L68" s="50">
        <f>+L60</f>
        <v>650</v>
      </c>
      <c r="M68" s="50">
        <f>+M60</f>
        <v>78</v>
      </c>
      <c r="N68" s="2" t="str">
        <f>+N60</f>
        <v>Cxy</v>
      </c>
      <c r="O68" s="48"/>
    </row>
    <row r="69" spans="1:15" x14ac:dyDescent="0.25">
      <c r="A69" s="46"/>
      <c r="B69" s="50">
        <f>+B68</f>
        <v>2291660.7320841202</v>
      </c>
      <c r="C69" s="47">
        <f>+C68*D68</f>
        <v>423864.36934172892</v>
      </c>
      <c r="D69" s="2"/>
      <c r="E69" s="50">
        <f>+E68</f>
        <v>78</v>
      </c>
      <c r="F69" s="2" t="str">
        <f>+F68</f>
        <v>Cxy</v>
      </c>
      <c r="G69" s="48"/>
      <c r="I69" s="46"/>
      <c r="J69" s="50">
        <f>+J68</f>
        <v>4289988.8904614728</v>
      </c>
      <c r="K69" s="47">
        <f>+K68*L68</f>
        <v>793474.09940771549</v>
      </c>
      <c r="L69" s="2"/>
      <c r="M69" s="50">
        <f>+M68</f>
        <v>78</v>
      </c>
      <c r="N69" s="2" t="str">
        <f>+N68</f>
        <v>Cxy</v>
      </c>
      <c r="O69" s="48"/>
    </row>
    <row r="70" spans="1:15" ht="15.75" thickBot="1" x14ac:dyDescent="0.3">
      <c r="A70" s="46"/>
      <c r="B70" s="2"/>
      <c r="C70" s="47">
        <f>+B69-C69</f>
        <v>1867796.3627423912</v>
      </c>
      <c r="D70" s="2" t="s">
        <v>135</v>
      </c>
      <c r="E70" s="50">
        <f>+E69</f>
        <v>78</v>
      </c>
      <c r="F70" s="2" t="str">
        <f>+F69</f>
        <v>Cxy</v>
      </c>
      <c r="G70" s="48"/>
      <c r="I70" s="46"/>
      <c r="J70" s="2"/>
      <c r="K70" s="47">
        <f>+J69-K69</f>
        <v>3496514.7910537571</v>
      </c>
      <c r="L70" s="2" t="s">
        <v>135</v>
      </c>
      <c r="M70" s="50">
        <f>+M69</f>
        <v>78</v>
      </c>
      <c r="N70" s="2" t="str">
        <f>+N69</f>
        <v>Cxy</v>
      </c>
      <c r="O70" s="48"/>
    </row>
    <row r="71" spans="1:15" ht="21.75" thickBot="1" x14ac:dyDescent="0.4">
      <c r="A71" s="46"/>
      <c r="B71" s="2"/>
      <c r="C71" s="2"/>
      <c r="D71" s="78">
        <f>+C70/E70</f>
        <v>23946.107214646039</v>
      </c>
      <c r="E71" s="79" t="s">
        <v>135</v>
      </c>
      <c r="F71" s="80" t="str">
        <f>+F70</f>
        <v>Cxy</v>
      </c>
      <c r="G71" s="48"/>
      <c r="I71" s="46"/>
      <c r="J71" s="2"/>
      <c r="K71" s="2"/>
      <c r="L71" s="78">
        <f>+K70/M70</f>
        <v>44827.112705817395</v>
      </c>
      <c r="M71" s="79" t="s">
        <v>135</v>
      </c>
      <c r="N71" s="80" t="str">
        <f>+N70</f>
        <v>Cxy</v>
      </c>
      <c r="O71" s="48"/>
    </row>
    <row r="72" spans="1:15" ht="21" x14ac:dyDescent="0.35">
      <c r="A72" s="46"/>
      <c r="B72" s="2"/>
      <c r="C72" s="2"/>
      <c r="D72" s="77"/>
      <c r="E72" s="77"/>
      <c r="F72" s="77"/>
      <c r="G72" s="48"/>
      <c r="I72" s="46"/>
      <c r="J72" s="2"/>
      <c r="K72" s="2"/>
      <c r="L72" s="77"/>
      <c r="M72" s="77"/>
      <c r="N72" s="77"/>
      <c r="O72" s="48"/>
    </row>
    <row r="73" spans="1:15" x14ac:dyDescent="0.25">
      <c r="A73" s="46"/>
      <c r="B73" s="2" t="s">
        <v>136</v>
      </c>
      <c r="C73" s="47">
        <f>+C66</f>
        <v>652.09902975650607</v>
      </c>
      <c r="D73" s="2">
        <v>24</v>
      </c>
      <c r="E73" s="50">
        <f>+D71</f>
        <v>23946.107214646039</v>
      </c>
      <c r="F73" s="2"/>
      <c r="G73" s="48"/>
      <c r="I73" s="46"/>
      <c r="J73" s="2" t="s">
        <v>136</v>
      </c>
      <c r="K73" s="47">
        <f>+K66</f>
        <v>1220.7293837041777</v>
      </c>
      <c r="L73" s="2">
        <v>24</v>
      </c>
      <c r="M73" s="50">
        <f>+L71</f>
        <v>44827.112705817395</v>
      </c>
      <c r="N73" s="2"/>
      <c r="O73" s="48"/>
    </row>
    <row r="74" spans="1:15" x14ac:dyDescent="0.25">
      <c r="A74" s="46"/>
      <c r="B74" s="2"/>
      <c r="C74" s="47">
        <f>+D73*C73</f>
        <v>15650.376714156146</v>
      </c>
      <c r="D74" s="2" t="s">
        <v>137</v>
      </c>
      <c r="E74" s="50">
        <f>+E73</f>
        <v>23946.107214646039</v>
      </c>
      <c r="F74" s="2"/>
      <c r="G74" s="48"/>
      <c r="I74" s="46"/>
      <c r="J74" s="2"/>
      <c r="K74" s="47">
        <f>+L73*K73</f>
        <v>29297.505208900264</v>
      </c>
      <c r="L74" s="2" t="s">
        <v>137</v>
      </c>
      <c r="M74" s="50">
        <f>+M73</f>
        <v>44827.112705817395</v>
      </c>
      <c r="N74" s="2"/>
      <c r="O74" s="48"/>
    </row>
    <row r="75" spans="1:15" ht="15.75" thickBot="1" x14ac:dyDescent="0.3">
      <c r="A75" s="49"/>
      <c r="B75" s="76"/>
      <c r="C75" s="76"/>
      <c r="D75" s="83">
        <f>+C74+E74</f>
        <v>39596.483928802183</v>
      </c>
      <c r="E75" s="76"/>
      <c r="F75" s="76"/>
      <c r="G75" s="82"/>
      <c r="I75" s="49"/>
      <c r="J75" s="76"/>
      <c r="K75" s="76"/>
      <c r="L75" s="83">
        <f>+K74+M74</f>
        <v>74124.617914717659</v>
      </c>
      <c r="M75" s="76"/>
      <c r="N75" s="76"/>
      <c r="O75" s="82"/>
    </row>
    <row r="76" spans="1:15" ht="15.75" thickBot="1" x14ac:dyDescent="0.3"/>
    <row r="77" spans="1:15" x14ac:dyDescent="0.25">
      <c r="A77" s="81">
        <f>+G18</f>
        <v>100005</v>
      </c>
      <c r="B77" s="74" t="str">
        <f>+H18</f>
        <v>DULCES DUROS</v>
      </c>
      <c r="C77" s="74"/>
      <c r="D77" s="74"/>
      <c r="E77" s="74"/>
      <c r="F77" s="74"/>
      <c r="G77" s="75"/>
      <c r="I77" s="81">
        <f>+K18</f>
        <v>100006</v>
      </c>
      <c r="J77" s="74" t="str">
        <f>+L18</f>
        <v>DULCES DE CAFÉ</v>
      </c>
      <c r="K77" s="74"/>
      <c r="L77" s="74"/>
      <c r="M77" s="74"/>
      <c r="N77" s="74"/>
      <c r="O77" s="75"/>
    </row>
    <row r="78" spans="1:15" x14ac:dyDescent="0.25">
      <c r="A78" s="46"/>
      <c r="B78" s="2"/>
      <c r="C78" s="2"/>
      <c r="D78" s="2"/>
      <c r="E78" s="2"/>
      <c r="F78" s="2"/>
      <c r="G78" s="48"/>
      <c r="I78" s="46"/>
      <c r="J78" s="2"/>
      <c r="K78" s="2"/>
      <c r="L78" s="2"/>
      <c r="M78" s="2"/>
      <c r="N78" s="2"/>
      <c r="O78" s="48"/>
    </row>
    <row r="79" spans="1:15" x14ac:dyDescent="0.25">
      <c r="A79" s="46">
        <v>1</v>
      </c>
      <c r="B79" s="50">
        <f>+G33</f>
        <v>469174.63751598547</v>
      </c>
      <c r="C79" s="2" t="s">
        <v>131</v>
      </c>
      <c r="D79" s="50">
        <f>+F33</f>
        <v>78</v>
      </c>
      <c r="E79" s="50">
        <f>+F32</f>
        <v>12</v>
      </c>
      <c r="F79" s="2" t="s">
        <v>132</v>
      </c>
      <c r="G79" s="48">
        <f>+-E80/E79</f>
        <v>-6.5</v>
      </c>
      <c r="I79" s="46">
        <v>1</v>
      </c>
      <c r="J79" s="50">
        <f>+K33</f>
        <v>524763.98542697681</v>
      </c>
      <c r="K79" s="2" t="s">
        <v>131</v>
      </c>
      <c r="L79" s="50">
        <f>+J33</f>
        <v>78</v>
      </c>
      <c r="M79" s="50">
        <f>+J32</f>
        <v>12</v>
      </c>
      <c r="N79" s="2" t="s">
        <v>132</v>
      </c>
      <c r="O79" s="48">
        <f>+-M80/M79</f>
        <v>-6.5</v>
      </c>
    </row>
    <row r="80" spans="1:15" x14ac:dyDescent="0.25">
      <c r="A80" s="46">
        <v>2</v>
      </c>
      <c r="B80" s="50">
        <f>+I33</f>
        <v>3178991.7675470915</v>
      </c>
      <c r="C80" s="2" t="s">
        <v>131</v>
      </c>
      <c r="D80" s="50">
        <f>+H33</f>
        <v>650</v>
      </c>
      <c r="E80" s="50">
        <f>+F33</f>
        <v>78</v>
      </c>
      <c r="F80" s="2" t="s">
        <v>132</v>
      </c>
      <c r="G80" s="48"/>
      <c r="I80" s="46">
        <v>2</v>
      </c>
      <c r="J80" s="50">
        <f>+M33</f>
        <v>3555649.1254724367</v>
      </c>
      <c r="K80" s="2" t="s">
        <v>131</v>
      </c>
      <c r="L80" s="50">
        <f>+L33</f>
        <v>650</v>
      </c>
      <c r="M80" s="50">
        <f>+J33</f>
        <v>78</v>
      </c>
      <c r="N80" s="2" t="s">
        <v>132</v>
      </c>
      <c r="O80" s="48"/>
    </row>
    <row r="81" spans="1:15" x14ac:dyDescent="0.25">
      <c r="A81" s="46"/>
      <c r="B81" s="2"/>
      <c r="C81" s="2"/>
      <c r="D81" s="2"/>
      <c r="E81" s="2"/>
      <c r="F81" s="2"/>
      <c r="G81" s="48"/>
      <c r="I81" s="46"/>
      <c r="J81" s="2"/>
      <c r="K81" s="2"/>
      <c r="L81" s="2"/>
      <c r="M81" s="2"/>
      <c r="N81" s="2"/>
      <c r="O81" s="48"/>
    </row>
    <row r="82" spans="1:15" x14ac:dyDescent="0.25">
      <c r="A82" s="46"/>
      <c r="B82" s="2" t="s">
        <v>133</v>
      </c>
      <c r="C82" s="2"/>
      <c r="D82" s="2"/>
      <c r="E82" s="2"/>
      <c r="F82" s="2"/>
      <c r="G82" s="48"/>
      <c r="I82" s="46"/>
      <c r="J82" s="2" t="s">
        <v>133</v>
      </c>
      <c r="K82" s="2"/>
      <c r="L82" s="2"/>
      <c r="M82" s="2"/>
      <c r="N82" s="2"/>
      <c r="O82" s="48"/>
    </row>
    <row r="83" spans="1:15" x14ac:dyDescent="0.25">
      <c r="A83" s="46"/>
      <c r="B83" s="50">
        <f>+B79*G79</f>
        <v>-3049635.1438539056</v>
      </c>
      <c r="C83" s="2" t="s">
        <v>131</v>
      </c>
      <c r="D83" s="2">
        <f>+D79*G79</f>
        <v>-507</v>
      </c>
      <c r="E83" s="2">
        <f>+E79*G79</f>
        <v>-78</v>
      </c>
      <c r="F83" s="2" t="s">
        <v>132</v>
      </c>
      <c r="G83" s="48"/>
      <c r="I83" s="46"/>
      <c r="J83" s="50">
        <f>+J79*O79</f>
        <v>-3410965.9052753495</v>
      </c>
      <c r="K83" s="2" t="s">
        <v>131</v>
      </c>
      <c r="L83" s="2">
        <f>+L79*O79</f>
        <v>-507</v>
      </c>
      <c r="M83" s="2">
        <f>+M79*O79</f>
        <v>-78</v>
      </c>
      <c r="N83" s="2" t="s">
        <v>132</v>
      </c>
      <c r="O83" s="48"/>
    </row>
    <row r="84" spans="1:15" x14ac:dyDescent="0.25">
      <c r="A84" s="46"/>
      <c r="B84" s="50">
        <f>+B80</f>
        <v>3178991.7675470915</v>
      </c>
      <c r="C84" s="2" t="s">
        <v>131</v>
      </c>
      <c r="D84" s="50">
        <f>+D80</f>
        <v>650</v>
      </c>
      <c r="E84" s="50">
        <f>+E80</f>
        <v>78</v>
      </c>
      <c r="F84" s="2" t="s">
        <v>132</v>
      </c>
      <c r="G84" s="48"/>
      <c r="I84" s="46"/>
      <c r="J84" s="50">
        <f>+J80</f>
        <v>3555649.1254724367</v>
      </c>
      <c r="K84" s="2" t="s">
        <v>131</v>
      </c>
      <c r="L84" s="50">
        <f>+L80</f>
        <v>650</v>
      </c>
      <c r="M84" s="50">
        <f>+M80</f>
        <v>78</v>
      </c>
      <c r="N84" s="2" t="s">
        <v>132</v>
      </c>
      <c r="O84" s="48"/>
    </row>
    <row r="85" spans="1:15" ht="15.75" thickBot="1" x14ac:dyDescent="0.3">
      <c r="A85" s="46"/>
      <c r="B85" s="59">
        <f>SUM(B83:B84)</f>
        <v>129356.62369318586</v>
      </c>
      <c r="C85" s="60">
        <f>+D83+D84</f>
        <v>143</v>
      </c>
      <c r="D85" s="2" t="s">
        <v>131</v>
      </c>
      <c r="E85" s="58"/>
      <c r="F85" s="58"/>
      <c r="G85" s="48"/>
      <c r="I85" s="46"/>
      <c r="J85" s="59">
        <f>SUM(J83:J84)</f>
        <v>144683.22019708715</v>
      </c>
      <c r="K85" s="60">
        <f>+L83+L84</f>
        <v>143</v>
      </c>
      <c r="L85" s="2" t="s">
        <v>131</v>
      </c>
      <c r="M85" s="58"/>
      <c r="N85" s="58"/>
      <c r="O85" s="48"/>
    </row>
    <row r="86" spans="1:15" ht="19.5" thickBot="1" x14ac:dyDescent="0.35">
      <c r="A86" s="46"/>
      <c r="B86" s="2"/>
      <c r="C86" s="72">
        <f>+B85/C85</f>
        <v>904.59177407822278</v>
      </c>
      <c r="D86" s="73" t="s">
        <v>131</v>
      </c>
      <c r="E86" s="2"/>
      <c r="F86" s="2"/>
      <c r="G86" s="48"/>
      <c r="I86" s="46"/>
      <c r="J86" s="2"/>
      <c r="K86" s="72">
        <f>+J85/K85</f>
        <v>1011.770770609001</v>
      </c>
      <c r="L86" s="73" t="s">
        <v>131</v>
      </c>
      <c r="M86" s="2"/>
      <c r="N86" s="2"/>
      <c r="O86" s="48"/>
    </row>
    <row r="87" spans="1:15" x14ac:dyDescent="0.25">
      <c r="A87" s="46" t="s">
        <v>134</v>
      </c>
      <c r="B87" s="47"/>
      <c r="C87" s="2"/>
      <c r="D87" s="2"/>
      <c r="E87" s="2"/>
      <c r="F87" s="2"/>
      <c r="G87" s="48"/>
      <c r="I87" s="46" t="s">
        <v>134</v>
      </c>
      <c r="J87" s="47"/>
      <c r="K87" s="2"/>
      <c r="L87" s="2"/>
      <c r="M87" s="2"/>
      <c r="N87" s="2"/>
      <c r="O87" s="48"/>
    </row>
    <row r="88" spans="1:15" x14ac:dyDescent="0.25">
      <c r="A88" s="46"/>
      <c r="B88" s="50">
        <f>+B80</f>
        <v>3178991.7675470915</v>
      </c>
      <c r="C88" s="47">
        <f>+C86</f>
        <v>904.59177407822278</v>
      </c>
      <c r="D88" s="50">
        <f>+D80</f>
        <v>650</v>
      </c>
      <c r="E88" s="50">
        <f>+E80</f>
        <v>78</v>
      </c>
      <c r="F88" s="2" t="str">
        <f>+F80</f>
        <v>Cxy</v>
      </c>
      <c r="G88" s="48"/>
      <c r="I88" s="46"/>
      <c r="J88" s="50">
        <f>+J80</f>
        <v>3555649.1254724367</v>
      </c>
      <c r="K88" s="47">
        <f>+K86</f>
        <v>1011.770770609001</v>
      </c>
      <c r="L88" s="50">
        <f>+L80</f>
        <v>650</v>
      </c>
      <c r="M88" s="50">
        <f>+M80</f>
        <v>78</v>
      </c>
      <c r="N88" s="2" t="str">
        <f>+N80</f>
        <v>Cxy</v>
      </c>
      <c r="O88" s="48"/>
    </row>
    <row r="89" spans="1:15" x14ac:dyDescent="0.25">
      <c r="A89" s="46"/>
      <c r="B89" s="50">
        <f>+B88</f>
        <v>3178991.7675470915</v>
      </c>
      <c r="C89" s="47">
        <f>+C88*D88</f>
        <v>587984.65315084485</v>
      </c>
      <c r="D89" s="2"/>
      <c r="E89" s="50">
        <f>+E88</f>
        <v>78</v>
      </c>
      <c r="F89" s="2" t="str">
        <f>+F88</f>
        <v>Cxy</v>
      </c>
      <c r="G89" s="48"/>
      <c r="I89" s="46"/>
      <c r="J89" s="50">
        <f>+J88</f>
        <v>3555649.1254724367</v>
      </c>
      <c r="K89" s="47">
        <f>+K88*L88</f>
        <v>657651.00089585071</v>
      </c>
      <c r="L89" s="2"/>
      <c r="M89" s="50">
        <f>+M88</f>
        <v>78</v>
      </c>
      <c r="N89" s="2" t="str">
        <f>+N88</f>
        <v>Cxy</v>
      </c>
      <c r="O89" s="48"/>
    </row>
    <row r="90" spans="1:15" ht="15.75" thickBot="1" x14ac:dyDescent="0.3">
      <c r="A90" s="46"/>
      <c r="B90" s="2"/>
      <c r="C90" s="47">
        <f>+B89-C89</f>
        <v>2591007.1143962466</v>
      </c>
      <c r="D90" s="2" t="s">
        <v>135</v>
      </c>
      <c r="E90" s="50">
        <f>+E89</f>
        <v>78</v>
      </c>
      <c r="F90" s="2" t="str">
        <f>+F89</f>
        <v>Cxy</v>
      </c>
      <c r="G90" s="48"/>
      <c r="I90" s="46"/>
      <c r="J90" s="2"/>
      <c r="K90" s="47">
        <f>+J89-K89</f>
        <v>2897998.1245765858</v>
      </c>
      <c r="L90" s="2" t="s">
        <v>135</v>
      </c>
      <c r="M90" s="50">
        <f>+M89</f>
        <v>78</v>
      </c>
      <c r="N90" s="2" t="str">
        <f>+N89</f>
        <v>Cxy</v>
      </c>
      <c r="O90" s="48"/>
    </row>
    <row r="91" spans="1:15" ht="21.75" thickBot="1" x14ac:dyDescent="0.4">
      <c r="A91" s="46"/>
      <c r="B91" s="2"/>
      <c r="C91" s="2"/>
      <c r="D91" s="78">
        <f>+C90/E90</f>
        <v>33218.039928157006</v>
      </c>
      <c r="E91" s="79" t="s">
        <v>135</v>
      </c>
      <c r="F91" s="80" t="str">
        <f>+F90</f>
        <v>Cxy</v>
      </c>
      <c r="G91" s="48"/>
      <c r="I91" s="46"/>
      <c r="J91" s="2"/>
      <c r="K91" s="2"/>
      <c r="L91" s="78">
        <f>+K90/M90</f>
        <v>37153.822109956229</v>
      </c>
      <c r="M91" s="79" t="s">
        <v>135</v>
      </c>
      <c r="N91" s="80" t="str">
        <f>+N90</f>
        <v>Cxy</v>
      </c>
      <c r="O91" s="48"/>
    </row>
    <row r="92" spans="1:15" ht="21" x14ac:dyDescent="0.35">
      <c r="A92" s="46"/>
      <c r="B92" s="2"/>
      <c r="C92" s="2"/>
      <c r="D92" s="77"/>
      <c r="E92" s="77"/>
      <c r="F92" s="77"/>
      <c r="G92" s="48"/>
      <c r="I92" s="46"/>
      <c r="J92" s="2"/>
      <c r="K92" s="2"/>
      <c r="L92" s="77"/>
      <c r="M92" s="77"/>
      <c r="N92" s="77"/>
      <c r="O92" s="48"/>
    </row>
    <row r="93" spans="1:15" x14ac:dyDescent="0.25">
      <c r="A93" s="46"/>
      <c r="B93" s="2" t="s">
        <v>136</v>
      </c>
      <c r="C93" s="47">
        <f>+C86</f>
        <v>904.59177407822278</v>
      </c>
      <c r="D93" s="2">
        <v>24</v>
      </c>
      <c r="E93" s="50">
        <f>+D91</f>
        <v>33218.039928157006</v>
      </c>
      <c r="F93" s="2"/>
      <c r="G93" s="48"/>
      <c r="I93" s="46"/>
      <c r="J93" s="2" t="s">
        <v>136</v>
      </c>
      <c r="K93" s="47">
        <f>+K86</f>
        <v>1011.770770609001</v>
      </c>
      <c r="L93" s="2">
        <v>24</v>
      </c>
      <c r="M93" s="50">
        <f>+L91</f>
        <v>37153.822109956229</v>
      </c>
      <c r="N93" s="2"/>
      <c r="O93" s="48"/>
    </row>
    <row r="94" spans="1:15" x14ac:dyDescent="0.25">
      <c r="A94" s="46"/>
      <c r="B94" s="2"/>
      <c r="C94" s="47">
        <f>+D93*C93</f>
        <v>21710.202577877346</v>
      </c>
      <c r="D94" s="2" t="s">
        <v>137</v>
      </c>
      <c r="E94" s="50">
        <f>+E93</f>
        <v>33218.039928157006</v>
      </c>
      <c r="F94" s="2"/>
      <c r="G94" s="48"/>
      <c r="I94" s="46"/>
      <c r="J94" s="2"/>
      <c r="K94" s="47">
        <f>+L93*K93</f>
        <v>24282.498494616026</v>
      </c>
      <c r="L94" s="2" t="s">
        <v>137</v>
      </c>
      <c r="M94" s="50">
        <f>+M93</f>
        <v>37153.822109956229</v>
      </c>
      <c r="N94" s="2"/>
      <c r="O94" s="48"/>
    </row>
    <row r="95" spans="1:15" ht="15.75" thickBot="1" x14ac:dyDescent="0.3">
      <c r="A95" s="49"/>
      <c r="B95" s="76"/>
      <c r="C95" s="76"/>
      <c r="D95" s="83">
        <f>+C94+E94</f>
        <v>54928.242506034352</v>
      </c>
      <c r="E95" s="76"/>
      <c r="F95" s="76"/>
      <c r="G95" s="82"/>
      <c r="I95" s="49"/>
      <c r="J95" s="76"/>
      <c r="K95" s="76"/>
      <c r="L95" s="83">
        <f>+K94+M94</f>
        <v>61436.320604572255</v>
      </c>
      <c r="M95" s="76"/>
      <c r="N95" s="76"/>
      <c r="O95" s="82"/>
    </row>
  </sheetData>
  <mergeCells count="8">
    <mergeCell ref="A1:B1"/>
    <mergeCell ref="D1:E1"/>
    <mergeCell ref="H1:I1"/>
    <mergeCell ref="L1:M1"/>
    <mergeCell ref="A18:B18"/>
    <mergeCell ref="D18:E18"/>
    <mergeCell ref="H18:I18"/>
    <mergeCell ref="L18:M18"/>
  </mergeCells>
  <pageMargins left="0.7" right="0.7" top="0.75" bottom="0.75" header="0.3" footer="0.3"/>
  <pageSetup orientation="portrait" r:id="rId1"/>
  <ignoredErrors>
    <ignoredError sqref="K48 K88" formula="1"/>
    <ignoredError sqref="C66 C6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 MAESTRA</vt:lpstr>
      <vt:lpstr>VENTAS AÑO ANTERIOR</vt:lpstr>
      <vt:lpstr>PROYECCIONES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</dc:creator>
  <cp:lastModifiedBy>USUARIO</cp:lastModifiedBy>
  <cp:lastPrinted>2012-05-04T00:01:08Z</cp:lastPrinted>
  <dcterms:created xsi:type="dcterms:W3CDTF">2012-04-19T22:27:15Z</dcterms:created>
  <dcterms:modified xsi:type="dcterms:W3CDTF">2012-05-08T00:27:52Z</dcterms:modified>
</cp:coreProperties>
</file>