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7995" activeTab="2"/>
  </bookViews>
  <sheets>
    <sheet name="COSTOS" sheetId="1" r:id="rId1"/>
    <sheet name="EJERCICIO" sheetId="4" r:id="rId2"/>
    <sheet name="P Y G" sheetId="5" r:id="rId3"/>
  </sheets>
  <calcPr calcId="124519"/>
</workbook>
</file>

<file path=xl/calcChain.xml><?xml version="1.0" encoding="utf-8"?>
<calcChain xmlns="http://schemas.openxmlformats.org/spreadsheetml/2006/main">
  <c r="E7" i="5"/>
  <c r="E6"/>
  <c r="E5"/>
  <c r="H83"/>
  <c r="G7"/>
  <c r="G32" s="1"/>
  <c r="G6"/>
  <c r="G5"/>
  <c r="E32"/>
  <c r="E59" s="1"/>
  <c r="E31"/>
  <c r="E58" s="1"/>
  <c r="E30"/>
  <c r="E57" s="1"/>
  <c r="E75"/>
  <c r="E73"/>
  <c r="E72"/>
  <c r="E71"/>
  <c r="E70"/>
  <c r="E69"/>
  <c r="E68"/>
  <c r="E67"/>
  <c r="E66"/>
  <c r="E65"/>
  <c r="E64"/>
  <c r="I73"/>
  <c r="I72"/>
  <c r="I71"/>
  <c r="I70"/>
  <c r="I69"/>
  <c r="I68"/>
  <c r="I67"/>
  <c r="I66"/>
  <c r="I65"/>
  <c r="I64"/>
  <c r="G75"/>
  <c r="I75" s="1"/>
  <c r="G46" i="1"/>
  <c r="G45"/>
  <c r="G27" i="5"/>
  <c r="G26"/>
  <c r="G25"/>
  <c r="G23"/>
  <c r="G22"/>
  <c r="G45"/>
  <c r="G43"/>
  <c r="G42"/>
  <c r="G41"/>
  <c r="G40"/>
  <c r="G39"/>
  <c r="G38"/>
  <c r="G37"/>
  <c r="E46"/>
  <c r="G46" s="1"/>
  <c r="G51"/>
  <c r="G50"/>
  <c r="E52"/>
  <c r="G52" s="1"/>
  <c r="E28"/>
  <c r="G28" s="1"/>
  <c r="E19"/>
  <c r="E20" s="1"/>
  <c r="I45" i="1"/>
  <c r="I46"/>
  <c r="H55"/>
  <c r="H54"/>
  <c r="H53"/>
  <c r="H65"/>
  <c r="H37"/>
  <c r="H29"/>
  <c r="H25"/>
  <c r="H20"/>
  <c r="H14"/>
  <c r="H8"/>
  <c r="G59" i="5" l="1"/>
  <c r="I78"/>
  <c r="I79" s="1"/>
  <c r="G58"/>
  <c r="G78"/>
  <c r="G79" s="1"/>
  <c r="G57"/>
  <c r="E78"/>
  <c r="E79" s="1"/>
  <c r="E18"/>
  <c r="E47"/>
  <c r="G47" s="1"/>
  <c r="I47" i="1"/>
  <c r="E53" i="5"/>
  <c r="G53" l="1"/>
  <c r="E54"/>
  <c r="G54" s="1"/>
</calcChain>
</file>

<file path=xl/sharedStrings.xml><?xml version="1.0" encoding="utf-8"?>
<sst xmlns="http://schemas.openxmlformats.org/spreadsheetml/2006/main" count="389" uniqueCount="208">
  <si>
    <t>MANTENIMIENTO</t>
  </si>
  <si>
    <t>COSTOS VARIABLES</t>
  </si>
  <si>
    <t>COSTOS FIJOS</t>
  </si>
  <si>
    <t>ESPECIFICACION MANTENIMIENTO</t>
  </si>
  <si>
    <t>PIEZA A CONCIDERAR</t>
  </si>
  <si>
    <t>Acción</t>
  </si>
  <si>
    <t>Acción de revisión</t>
  </si>
  <si>
    <t>Frecuencia Km</t>
  </si>
  <si>
    <t>Lubricación:</t>
  </si>
  <si>
    <t>Cambiar</t>
  </si>
  <si>
    <t>Cambiar Aceites y filtros motor</t>
  </si>
  <si>
    <t>X</t>
  </si>
  <si>
    <t>Cardán</t>
  </si>
  <si>
    <t>Engrasar</t>
  </si>
  <si>
    <t>Engrasar Cardán</t>
  </si>
  <si>
    <t>Sistema dirección</t>
  </si>
  <si>
    <t>Engrasar Sistema dirección</t>
  </si>
  <si>
    <t>Cambiar Aceite diferencial y cubos</t>
  </si>
  <si>
    <t>agua condensada de los tanques de aire</t>
  </si>
  <si>
    <t xml:space="preserve">Drenar </t>
  </si>
  <si>
    <t>Drenar  agua condensada de los tanques de aire</t>
  </si>
  <si>
    <t>Filtros</t>
  </si>
  <si>
    <t>Filtros y trampa de combustible</t>
  </si>
  <si>
    <t>Cambiar Filtros y trampa de combustible</t>
  </si>
  <si>
    <t xml:space="preserve">Filtros de combustible </t>
  </si>
  <si>
    <t xml:space="preserve">Cambiar </t>
  </si>
  <si>
    <t xml:space="preserve">Cambiar  Filtros de combustible </t>
  </si>
  <si>
    <t xml:space="preserve">Cambiar  Filtro y aceite caja dirección </t>
  </si>
  <si>
    <t>Eléctrico</t>
  </si>
  <si>
    <t>Correas de altenador  (tensión 10 mm)</t>
  </si>
  <si>
    <t>Revisar</t>
  </si>
  <si>
    <t>Revisar Correas de altenador  (tensión 10 mm)</t>
  </si>
  <si>
    <t>Ajustar</t>
  </si>
  <si>
    <t>luces internas y externas</t>
  </si>
  <si>
    <t xml:space="preserve">Cambiar luces internas </t>
  </si>
  <si>
    <t>Revisar Nivel electrolito batería, densidad y estado caja</t>
  </si>
  <si>
    <t>Medir</t>
  </si>
  <si>
    <t>Baterías</t>
  </si>
  <si>
    <t>Cambiar Baterías</t>
  </si>
  <si>
    <t>Condición</t>
  </si>
  <si>
    <t>Alternador (Por condición )</t>
  </si>
  <si>
    <t>Reparar</t>
  </si>
  <si>
    <t>Reparar Alternador (Por condición )</t>
  </si>
  <si>
    <t xml:space="preserve">Carrocería </t>
  </si>
  <si>
    <t xml:space="preserve">Espejos </t>
  </si>
  <si>
    <t xml:space="preserve">Ajustar Espejos </t>
  </si>
  <si>
    <t xml:space="preserve">Llantas </t>
  </si>
  <si>
    <t>Revisar Aire, llantas y rines</t>
  </si>
  <si>
    <t>Cambio de llantas</t>
  </si>
  <si>
    <t>Cambiar llantas</t>
  </si>
  <si>
    <t>Frenos</t>
  </si>
  <si>
    <t>Desgaste de las bandas de freno</t>
  </si>
  <si>
    <t>Medir Desgaste de las bandas de freno</t>
  </si>
  <si>
    <t>Accionamiento frenos</t>
  </si>
  <si>
    <t>Medir Accionamiento frenos</t>
  </si>
  <si>
    <t>Cambiar Bujes levas de frenos</t>
  </si>
  <si>
    <t>Refrigeración:</t>
  </si>
  <si>
    <t>Fijación y limpieza radiador</t>
  </si>
  <si>
    <t>Revisar Fijación y limpieza radiador</t>
  </si>
  <si>
    <t>Ventilador</t>
  </si>
  <si>
    <t>Revisar Ventilador</t>
  </si>
  <si>
    <t>Cardan ventilador</t>
  </si>
  <si>
    <t>Revisar Cardan ventilador</t>
  </si>
  <si>
    <t>Sistema indicador nivel refrigerante</t>
  </si>
  <si>
    <t>Probar</t>
  </si>
  <si>
    <t>Probar Sistema indicador nivel refrigerante</t>
  </si>
  <si>
    <t>Fugas refrigerante</t>
  </si>
  <si>
    <t>Corregir</t>
  </si>
  <si>
    <t>Corregir Fugas refrigerante</t>
  </si>
  <si>
    <t>Fugas y nivel de refrigerante</t>
  </si>
  <si>
    <t>Revisar Fugas y nivel de refrigerante</t>
  </si>
  <si>
    <t>dia</t>
  </si>
  <si>
    <t>Nivel refrigerante</t>
  </si>
  <si>
    <t>Revisar Nivel refrigerante</t>
  </si>
  <si>
    <t>día</t>
  </si>
  <si>
    <t>Lavado</t>
  </si>
  <si>
    <t>Bus</t>
  </si>
  <si>
    <t>Lavar</t>
  </si>
  <si>
    <t>Lavar Bus</t>
  </si>
  <si>
    <t xml:space="preserve">diario </t>
  </si>
  <si>
    <t>Bus general</t>
  </si>
  <si>
    <t>Lavar Bus general</t>
  </si>
  <si>
    <t xml:space="preserve">60 días </t>
  </si>
  <si>
    <t xml:space="preserve">Bus </t>
  </si>
  <si>
    <t xml:space="preserve">Desmanche </t>
  </si>
  <si>
    <t xml:space="preserve">Desmanche  Bus </t>
  </si>
  <si>
    <t>COMBUSTIBLE</t>
  </si>
  <si>
    <t>ESPECIFICACION COMBUSTIBLE</t>
  </si>
  <si>
    <t>GASOLINA</t>
  </si>
  <si>
    <t>tanque 50 galones a full</t>
  </si>
  <si>
    <t>Tanqueo</t>
  </si>
  <si>
    <t>tanqueo de refuerzo según kilometros recorridos</t>
  </si>
  <si>
    <t>tanque 160 galones a full</t>
  </si>
  <si>
    <t>DIESEL</t>
  </si>
  <si>
    <t>RECURSOS HUMANOS</t>
  </si>
  <si>
    <t>ESPECIFICACION RECURSOS HUMANOS</t>
  </si>
  <si>
    <t xml:space="preserve">Frecuencia </t>
  </si>
  <si>
    <t>PERSONAL DE MANTENIMIENTO</t>
  </si>
  <si>
    <t>liquidar</t>
  </si>
  <si>
    <t>liquidacion y pago de nomina según corresponda</t>
  </si>
  <si>
    <t xml:space="preserve">mensual </t>
  </si>
  <si>
    <t>OPERADORES</t>
  </si>
  <si>
    <t>PERSONAL DE ASEO</t>
  </si>
  <si>
    <t>DOCUMENTOS DEL VEHICULO</t>
  </si>
  <si>
    <t>ESPECIFICACION DOCUMENTOS VEHICULO</t>
  </si>
  <si>
    <t>SOAT</t>
  </si>
  <si>
    <t>documentos del vehiculo</t>
  </si>
  <si>
    <t>revision</t>
  </si>
  <si>
    <t>actualizacion de documentos</t>
  </si>
  <si>
    <t>anual</t>
  </si>
  <si>
    <t>REVISION TECNOMECANICA</t>
  </si>
  <si>
    <t>IMPUESTOS</t>
  </si>
  <si>
    <t>SEGUROS CONTRACTUALES</t>
  </si>
  <si>
    <t>SEGUROS EXTRACONTRACTUALES</t>
  </si>
  <si>
    <t>TARJETA DE OPERACION</t>
  </si>
  <si>
    <t>ESTADO DE PERDIDAS Y GANANCIAS</t>
  </si>
  <si>
    <t>VENTAS BRUTAS</t>
  </si>
  <si>
    <t>una compañía de transporte empresarial</t>
  </si>
  <si>
    <t xml:space="preserve">COSTOS FIJOS </t>
  </si>
  <si>
    <t>lisitacion</t>
  </si>
  <si>
    <t>personas</t>
  </si>
  <si>
    <t>diariamente</t>
  </si>
  <si>
    <t>en tres turnos</t>
  </si>
  <si>
    <t>$</t>
  </si>
  <si>
    <t xml:space="preserve">de 6 a 2 </t>
  </si>
  <si>
    <t>de 2 a 10 pm</t>
  </si>
  <si>
    <t>de 10 a 6 am</t>
  </si>
  <si>
    <t>distacia</t>
  </si>
  <si>
    <t>km</t>
  </si>
  <si>
    <t>condiciones</t>
  </si>
  <si>
    <t>mañana</t>
  </si>
  <si>
    <t>praderos por bus</t>
  </si>
  <si>
    <t>tarde</t>
  </si>
  <si>
    <t>paraderos por bus</t>
  </si>
  <si>
    <t xml:space="preserve">noche </t>
  </si>
  <si>
    <t>duracion contrato</t>
  </si>
  <si>
    <t>dias</t>
  </si>
  <si>
    <t>velocidad mañana</t>
  </si>
  <si>
    <t>km - h</t>
  </si>
  <si>
    <t>velocidad tarde</t>
  </si>
  <si>
    <t>km-h</t>
  </si>
  <si>
    <t>velocidad noche</t>
  </si>
  <si>
    <t>?</t>
  </si>
  <si>
    <t>LUBRICACION</t>
  </si>
  <si>
    <t>FILTROS</t>
  </si>
  <si>
    <t>ELECTRICO</t>
  </si>
  <si>
    <t>CARROCERIA</t>
  </si>
  <si>
    <t>LLANTAS</t>
  </si>
  <si>
    <t>FRENOS</t>
  </si>
  <si>
    <t>REFRIGERACION</t>
  </si>
  <si>
    <t>LAVADO</t>
  </si>
  <si>
    <t>VALORES</t>
  </si>
  <si>
    <t>Aceite diRECCIONl y cubos</t>
  </si>
  <si>
    <t>aceite de motor</t>
  </si>
  <si>
    <t>filtro de motor</t>
  </si>
  <si>
    <t>filtro de caja de direccion</t>
  </si>
  <si>
    <t>nivel de liquidos electricos</t>
  </si>
  <si>
    <t>1 año</t>
  </si>
  <si>
    <t>revision de aire y sisitam de llantas</t>
  </si>
  <si>
    <t>1 mes</t>
  </si>
  <si>
    <t>Bujes levas de frenos y retenedores</t>
  </si>
  <si>
    <t xml:space="preserve"> por año</t>
  </si>
  <si>
    <t>por año</t>
  </si>
  <si>
    <t>port un solo vehiculo</t>
  </si>
  <si>
    <t>Ejercicio</t>
  </si>
  <si>
    <t>tarifa total mensual</t>
  </si>
  <si>
    <t>tarifa total anual</t>
  </si>
  <si>
    <t>tarifa total por bus</t>
  </si>
  <si>
    <t>TOTAL</t>
  </si>
  <si>
    <t xml:space="preserve"> </t>
  </si>
  <si>
    <t>Pago de nomina 2 tecnicos</t>
  </si>
  <si>
    <t>Pago de nomina 2 electricicts</t>
  </si>
  <si>
    <t>Pago de nomina 24 operadores</t>
  </si>
  <si>
    <t>valor unitario</t>
  </si>
  <si>
    <t>Pago de nomina 6 operarios</t>
  </si>
  <si>
    <t>GALON / KM.</t>
  </si>
  <si>
    <t>PERSONAL ELECTRICISTAS</t>
  </si>
  <si>
    <t>TOTAL MENSUAL</t>
  </si>
  <si>
    <t>TOTAL ANUAL</t>
  </si>
  <si>
    <t>TOTAL DARIO</t>
  </si>
  <si>
    <t>X VEHICULO</t>
  </si>
  <si>
    <t>TODA LA FLOTA</t>
  </si>
  <si>
    <t>MARGEN NETO MENSUAL</t>
  </si>
  <si>
    <t>MARGEN NETO ANUAL</t>
  </si>
  <si>
    <t>MARGEN NETO DIARIO</t>
  </si>
  <si>
    <t>TOTAL DIARIO</t>
  </si>
  <si>
    <t>1 GALON * 6KM</t>
  </si>
  <si>
    <t>1 GALON * 12 KM</t>
  </si>
  <si>
    <t>GALONES x KM. DIARIOS RECORRIDOS</t>
  </si>
  <si>
    <t>SUB-TOTAL MENSUAL</t>
  </si>
  <si>
    <t>SUB-TOTAL ANUAL</t>
  </si>
  <si>
    <t>GASTOS ADMINISTRACION</t>
  </si>
  <si>
    <t>Gerente.</t>
  </si>
  <si>
    <t>Contador.</t>
  </si>
  <si>
    <t>Servicios Generales. (Una Aseadora</t>
  </si>
  <si>
    <t>Auxiliar de empresa  o mensajero.</t>
  </si>
  <si>
    <t>RENTA (ARRENDAMIENTO)</t>
  </si>
  <si>
    <t>AGUA</t>
  </si>
  <si>
    <t>LUZ</t>
  </si>
  <si>
    <t>TELEFONO</t>
  </si>
  <si>
    <t>PAPELERIA</t>
  </si>
  <si>
    <t>CAFETERIA</t>
  </si>
  <si>
    <t>MENSUAL</t>
  </si>
  <si>
    <t>ANUAL</t>
  </si>
  <si>
    <t>DIARIO</t>
  </si>
  <si>
    <t>SUB-TOTAL DIARIO</t>
  </si>
  <si>
    <t>UTILIDAD ANTES DE IMPUESTOS * BUS</t>
  </si>
  <si>
    <t>UTILIDAD ANTES DE IMPUESTOS TODA LA FLOTA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</si>
</sst>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8"/>
      <name val="Arial"/>
    </font>
    <font>
      <b/>
      <i/>
      <sz val="8"/>
      <name val="Arial"/>
    </font>
    <font>
      <b/>
      <i/>
      <u/>
      <sz val="8"/>
      <name val="Arial"/>
    </font>
    <font>
      <i/>
      <sz val="8"/>
      <name val="Arial"/>
    </font>
    <font>
      <b/>
      <sz val="8"/>
      <name val="Arial"/>
    </font>
    <font>
      <b/>
      <i/>
      <sz val="8"/>
      <name val="Arial"/>
      <family val="2"/>
    </font>
    <font>
      <i/>
      <sz val="8"/>
      <name val="Arial"/>
      <family val="2"/>
    </font>
    <font>
      <b/>
      <i/>
      <u/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i/>
      <u/>
      <sz val="8"/>
      <color theme="1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20"/>
      <color theme="1"/>
      <name val="Calibri"/>
      <family val="2"/>
      <scheme val="minor"/>
    </font>
    <font>
      <sz val="8"/>
      <name val="Arial"/>
      <family val="2"/>
    </font>
    <font>
      <b/>
      <i/>
      <u/>
      <sz val="22"/>
      <color theme="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/>
    <xf numFmtId="0" fontId="5" fillId="0" borderId="1" xfId="1" applyFont="1" applyFill="1" applyBorder="1" applyAlignment="1">
      <alignment vertical="center" wrapText="1"/>
    </xf>
    <xf numFmtId="0" fontId="4" fillId="0" borderId="4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0" fontId="4" fillId="0" borderId="26" xfId="1" applyFont="1" applyFill="1" applyBorder="1" applyAlignment="1">
      <alignment vertical="center" wrapText="1"/>
    </xf>
    <xf numFmtId="0" fontId="4" fillId="0" borderId="30" xfId="1" applyFont="1" applyFill="1" applyBorder="1" applyAlignment="1">
      <alignment vertical="center" wrapText="1"/>
    </xf>
    <xf numFmtId="0" fontId="4" fillId="0" borderId="0" xfId="1" applyFont="1" applyFill="1"/>
    <xf numFmtId="0" fontId="6" fillId="0" borderId="11" xfId="1" applyFont="1" applyFill="1" applyBorder="1" applyAlignment="1">
      <alignment vertical="center" wrapText="1"/>
    </xf>
    <xf numFmtId="0" fontId="6" fillId="0" borderId="29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9" xfId="1" applyFont="1" applyFill="1" applyBorder="1" applyAlignment="1">
      <alignment vertical="center" wrapText="1"/>
    </xf>
    <xf numFmtId="0" fontId="6" fillId="0" borderId="10" xfId="1" applyFont="1" applyFill="1" applyBorder="1" applyAlignment="1">
      <alignment vertical="center" wrapText="1"/>
    </xf>
    <xf numFmtId="0" fontId="6" fillId="0" borderId="12" xfId="1" applyFont="1" applyFill="1" applyBorder="1" applyAlignment="1">
      <alignment vertical="center" wrapText="1"/>
    </xf>
    <xf numFmtId="0" fontId="6" fillId="0" borderId="19" xfId="1" applyFont="1" applyFill="1" applyBorder="1" applyAlignment="1">
      <alignment vertical="center" wrapText="1"/>
    </xf>
    <xf numFmtId="0" fontId="6" fillId="0" borderId="5" xfId="1" applyFont="1" applyFill="1" applyBorder="1" applyAlignment="1">
      <alignment vertical="center" wrapText="1"/>
    </xf>
    <xf numFmtId="0" fontId="6" fillId="0" borderId="15" xfId="1" applyFont="1" applyFill="1" applyBorder="1" applyAlignment="1">
      <alignment vertical="center" wrapText="1"/>
    </xf>
    <xf numFmtId="0" fontId="6" fillId="0" borderId="20" xfId="1" applyFont="1" applyFill="1" applyBorder="1" applyAlignment="1">
      <alignment vertical="center" wrapText="1"/>
    </xf>
    <xf numFmtId="0" fontId="6" fillId="0" borderId="8" xfId="1" applyFont="1" applyFill="1" applyBorder="1" applyAlignment="1">
      <alignment vertical="center" wrapText="1"/>
    </xf>
    <xf numFmtId="0" fontId="6" fillId="0" borderId="21" xfId="1" applyFont="1" applyFill="1" applyBorder="1" applyAlignment="1">
      <alignment vertical="center" wrapText="1"/>
    </xf>
    <xf numFmtId="164" fontId="6" fillId="0" borderId="12" xfId="2" applyNumberFormat="1" applyFont="1" applyFill="1" applyBorder="1" applyAlignment="1">
      <alignment horizontal="right" vertical="center" wrapText="1"/>
    </xf>
    <xf numFmtId="164" fontId="6" fillId="0" borderId="15" xfId="2" applyNumberFormat="1" applyFont="1" applyFill="1" applyBorder="1" applyAlignment="1">
      <alignment horizontal="right" vertical="center" wrapText="1"/>
    </xf>
    <xf numFmtId="164" fontId="6" fillId="0" borderId="14" xfId="2" applyNumberFormat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0" fontId="6" fillId="0" borderId="0" xfId="1" applyFont="1" applyFill="1"/>
    <xf numFmtId="0" fontId="6" fillId="0" borderId="0" xfId="1" applyFont="1" applyFill="1" applyAlignment="1"/>
    <xf numFmtId="164" fontId="6" fillId="0" borderId="0" xfId="2" applyNumberFormat="1" applyFont="1" applyFill="1" applyAlignment="1">
      <alignment horizontal="right"/>
    </xf>
    <xf numFmtId="0" fontId="6" fillId="0" borderId="22" xfId="1" applyFont="1" applyFill="1" applyBorder="1" applyAlignment="1">
      <alignment vertical="center" wrapText="1"/>
    </xf>
    <xf numFmtId="0" fontId="6" fillId="0" borderId="17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5" fillId="0" borderId="30" xfId="1" applyFont="1" applyFill="1" applyBorder="1" applyAlignment="1">
      <alignment vertical="center" wrapText="1"/>
    </xf>
    <xf numFmtId="0" fontId="6" fillId="0" borderId="31" xfId="1" applyFont="1" applyFill="1" applyBorder="1" applyAlignment="1">
      <alignment vertical="center" wrapText="1"/>
    </xf>
    <xf numFmtId="0" fontId="6" fillId="0" borderId="25" xfId="1" applyFont="1" applyFill="1" applyBorder="1" applyAlignment="1">
      <alignment vertical="center" wrapText="1"/>
    </xf>
    <xf numFmtId="164" fontId="6" fillId="0" borderId="32" xfId="2" applyNumberFormat="1" applyFont="1" applyFill="1" applyBorder="1" applyAlignment="1">
      <alignment horizontal="right" vertical="center" wrapText="1"/>
    </xf>
    <xf numFmtId="0" fontId="7" fillId="0" borderId="16" xfId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vertical="center" wrapText="1"/>
    </xf>
    <xf numFmtId="0" fontId="6" fillId="2" borderId="6" xfId="1" applyFont="1" applyFill="1" applyBorder="1" applyAlignment="1">
      <alignment vertical="center" wrapText="1"/>
    </xf>
    <xf numFmtId="164" fontId="6" fillId="2" borderId="12" xfId="2" applyNumberFormat="1" applyFont="1" applyFill="1" applyBorder="1" applyAlignment="1">
      <alignment horizontal="right" vertical="center" wrapText="1"/>
    </xf>
    <xf numFmtId="164" fontId="6" fillId="2" borderId="15" xfId="2" applyNumberFormat="1" applyFont="1" applyFill="1" applyBorder="1" applyAlignment="1">
      <alignment horizontal="right" vertical="center" wrapText="1"/>
    </xf>
    <xf numFmtId="0" fontId="6" fillId="2" borderId="11" xfId="1" applyFont="1" applyFill="1" applyBorder="1" applyAlignment="1">
      <alignment vertical="center" wrapText="1"/>
    </xf>
    <xf numFmtId="0" fontId="6" fillId="2" borderId="24" xfId="1" applyFont="1" applyFill="1" applyBorder="1" applyAlignment="1">
      <alignment vertical="center" wrapText="1"/>
    </xf>
    <xf numFmtId="0" fontId="9" fillId="2" borderId="24" xfId="1" applyFont="1" applyFill="1" applyBorder="1" applyAlignment="1">
      <alignment vertical="center" wrapText="1"/>
    </xf>
    <xf numFmtId="0" fontId="6" fillId="2" borderId="25" xfId="1" applyFont="1" applyFill="1" applyBorder="1" applyAlignment="1">
      <alignment vertical="center" wrapText="1"/>
    </xf>
    <xf numFmtId="0" fontId="6" fillId="2" borderId="9" xfId="1" applyFont="1" applyFill="1" applyBorder="1" applyAlignment="1">
      <alignment vertical="center" wrapText="1"/>
    </xf>
    <xf numFmtId="0" fontId="6" fillId="2" borderId="22" xfId="1" applyFont="1" applyFill="1" applyBorder="1" applyAlignment="1">
      <alignment vertical="center" wrapText="1"/>
    </xf>
    <xf numFmtId="0" fontId="6" fillId="2" borderId="17" xfId="1" applyFont="1" applyFill="1" applyBorder="1" applyAlignment="1">
      <alignment vertical="center" wrapText="1"/>
    </xf>
    <xf numFmtId="0" fontId="12" fillId="0" borderId="6" xfId="0" applyFont="1" applyBorder="1"/>
    <xf numFmtId="0" fontId="13" fillId="0" borderId="6" xfId="0" applyFont="1" applyBorder="1"/>
    <xf numFmtId="0" fontId="10" fillId="0" borderId="30" xfId="1" applyFont="1" applyFill="1" applyBorder="1" applyAlignment="1">
      <alignment vertical="center" wrapText="1"/>
    </xf>
    <xf numFmtId="0" fontId="12" fillId="0" borderId="6" xfId="0" applyFont="1" applyBorder="1" applyAlignment="1">
      <alignment wrapText="1"/>
    </xf>
    <xf numFmtId="0" fontId="13" fillId="0" borderId="25" xfId="0" applyFont="1" applyBorder="1"/>
    <xf numFmtId="0" fontId="12" fillId="0" borderId="25" xfId="0" applyFont="1" applyBorder="1"/>
    <xf numFmtId="0" fontId="12" fillId="0" borderId="25" xfId="0" applyFont="1" applyBorder="1" applyAlignment="1">
      <alignment wrapText="1"/>
    </xf>
    <xf numFmtId="0" fontId="8" fillId="0" borderId="4" xfId="1" applyFont="1" applyFill="1" applyBorder="1" applyAlignment="1">
      <alignment horizontal="center" vertical="center" wrapText="1"/>
    </xf>
    <xf numFmtId="0" fontId="6" fillId="0" borderId="33" xfId="1" applyFont="1" applyFill="1" applyBorder="1" applyAlignment="1">
      <alignment vertical="center" wrapText="1"/>
    </xf>
    <xf numFmtId="0" fontId="6" fillId="2" borderId="33" xfId="1" applyFont="1" applyFill="1" applyBorder="1" applyAlignment="1">
      <alignment vertical="center" wrapText="1"/>
    </xf>
    <xf numFmtId="0" fontId="13" fillId="0" borderId="6" xfId="0" applyFont="1" applyBorder="1" applyAlignment="1">
      <alignment wrapText="1"/>
    </xf>
    <xf numFmtId="0" fontId="9" fillId="0" borderId="6" xfId="1" applyFont="1" applyFill="1" applyBorder="1"/>
    <xf numFmtId="0" fontId="6" fillId="0" borderId="6" xfId="1" applyFont="1" applyFill="1" applyBorder="1" applyAlignment="1"/>
    <xf numFmtId="0" fontId="6" fillId="0" borderId="6" xfId="1" applyFont="1" applyFill="1" applyBorder="1" applyAlignment="1">
      <alignment wrapText="1"/>
    </xf>
    <xf numFmtId="0" fontId="8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9" fillId="0" borderId="9" xfId="1" applyFont="1" applyFill="1" applyBorder="1"/>
    <xf numFmtId="0" fontId="6" fillId="0" borderId="9" xfId="1" applyFont="1" applyFill="1" applyBorder="1" applyAlignment="1"/>
    <xf numFmtId="0" fontId="6" fillId="0" borderId="9" xfId="1" applyFont="1" applyFill="1" applyBorder="1" applyAlignment="1">
      <alignment wrapText="1"/>
    </xf>
    <xf numFmtId="0" fontId="10" fillId="0" borderId="5" xfId="1" applyFont="1" applyFill="1" applyBorder="1"/>
    <xf numFmtId="0" fontId="10" fillId="0" borderId="5" xfId="1" applyFont="1" applyFill="1" applyBorder="1" applyAlignment="1">
      <alignment wrapText="1"/>
    </xf>
    <xf numFmtId="0" fontId="8" fillId="0" borderId="5" xfId="1" applyFont="1" applyFill="1" applyBorder="1" applyAlignment="1">
      <alignment wrapText="1"/>
    </xf>
    <xf numFmtId="0" fontId="7" fillId="0" borderId="27" xfId="1" applyFont="1" applyFill="1" applyBorder="1" applyAlignment="1">
      <alignment horizontal="center" vertical="center" wrapText="1"/>
    </xf>
    <xf numFmtId="164" fontId="4" fillId="0" borderId="18" xfId="2" applyNumberFormat="1" applyFont="1" applyFill="1" applyBorder="1" applyAlignment="1">
      <alignment horizontal="right" vertical="center" wrapText="1"/>
    </xf>
    <xf numFmtId="164" fontId="9" fillId="2" borderId="15" xfId="2" applyNumberFormat="1" applyFont="1" applyFill="1" applyBorder="1" applyAlignment="1">
      <alignment horizontal="right" vertical="center" wrapText="1"/>
    </xf>
    <xf numFmtId="164" fontId="6" fillId="2" borderId="13" xfId="2" applyNumberFormat="1" applyFont="1" applyFill="1" applyBorder="1" applyAlignment="1">
      <alignment horizontal="right" vertical="center" wrapText="1"/>
    </xf>
    <xf numFmtId="164" fontId="6" fillId="0" borderId="23" xfId="2" applyNumberFormat="1" applyFont="1" applyFill="1" applyBorder="1" applyAlignment="1">
      <alignment horizontal="right" vertical="center" wrapText="1"/>
    </xf>
    <xf numFmtId="164" fontId="6" fillId="0" borderId="24" xfId="2" applyNumberFormat="1" applyFont="1" applyFill="1" applyBorder="1" applyAlignment="1">
      <alignment horizontal="right" vertical="center" wrapText="1"/>
    </xf>
    <xf numFmtId="164" fontId="6" fillId="0" borderId="34" xfId="2" applyNumberFormat="1" applyFont="1" applyFill="1" applyBorder="1" applyAlignment="1">
      <alignment horizontal="right" vertical="center" wrapText="1"/>
    </xf>
    <xf numFmtId="164" fontId="8" fillId="0" borderId="26" xfId="2" applyNumberFormat="1" applyFont="1" applyFill="1" applyBorder="1" applyAlignment="1">
      <alignment horizontal="right" vertical="center" wrapText="1"/>
    </xf>
    <xf numFmtId="0" fontId="12" fillId="0" borderId="15" xfId="0" applyFont="1" applyBorder="1"/>
    <xf numFmtId="0" fontId="7" fillId="0" borderId="0" xfId="1" applyFont="1" applyFill="1" applyBorder="1" applyAlignment="1">
      <alignment horizontal="center" vertical="center" wrapText="1"/>
    </xf>
    <xf numFmtId="164" fontId="8" fillId="0" borderId="12" xfId="2" applyNumberFormat="1" applyFont="1" applyFill="1" applyBorder="1" applyAlignment="1">
      <alignment horizontal="right" vertical="center" wrapText="1"/>
    </xf>
    <xf numFmtId="164" fontId="9" fillId="0" borderId="15" xfId="2" applyNumberFormat="1" applyFont="1" applyFill="1" applyBorder="1" applyAlignment="1">
      <alignment horizontal="right"/>
    </xf>
    <xf numFmtId="0" fontId="14" fillId="0" borderId="6" xfId="0" applyFont="1" applyBorder="1" applyAlignment="1">
      <alignment wrapText="1"/>
    </xf>
    <xf numFmtId="0" fontId="0" fillId="0" borderId="6" xfId="0" applyBorder="1"/>
    <xf numFmtId="0" fontId="15" fillId="0" borderId="6" xfId="0" applyFont="1" applyBorder="1" applyAlignment="1">
      <alignment wrapText="1"/>
    </xf>
    <xf numFmtId="0" fontId="16" fillId="0" borderId="6" xfId="0" applyFont="1" applyBorder="1"/>
    <xf numFmtId="0" fontId="14" fillId="0" borderId="6" xfId="0" applyFont="1" applyBorder="1" applyAlignment="1">
      <alignment wrapText="1"/>
    </xf>
    <xf numFmtId="0" fontId="0" fillId="0" borderId="0" xfId="0"/>
    <xf numFmtId="0" fontId="0" fillId="0" borderId="6" xfId="0" applyBorder="1"/>
    <xf numFmtId="0" fontId="1" fillId="0" borderId="0" xfId="0" applyFont="1"/>
    <xf numFmtId="0" fontId="0" fillId="0" borderId="0" xfId="0" applyBorder="1"/>
    <xf numFmtId="0" fontId="12" fillId="0" borderId="0" xfId="0" applyFont="1" applyBorder="1" applyAlignment="1"/>
    <xf numFmtId="0" fontId="0" fillId="0" borderId="0" xfId="0" applyFont="1" applyBorder="1"/>
    <xf numFmtId="0" fontId="0" fillId="0" borderId="0" xfId="0" applyFont="1"/>
    <xf numFmtId="0" fontId="18" fillId="0" borderId="0" xfId="1" applyFont="1" applyFill="1" applyBorder="1"/>
    <xf numFmtId="0" fontId="18" fillId="0" borderId="0" xfId="1" applyFont="1" applyFill="1" applyBorder="1" applyAlignment="1"/>
    <xf numFmtId="0" fontId="12" fillId="0" borderId="0" xfId="0" applyFont="1"/>
    <xf numFmtId="0" fontId="0" fillId="0" borderId="0" xfId="0" applyFill="1" applyBorder="1"/>
    <xf numFmtId="0" fontId="9" fillId="0" borderId="29" xfId="1" applyFont="1" applyFill="1" applyBorder="1" applyAlignment="1">
      <alignment vertical="center" wrapText="1"/>
    </xf>
    <xf numFmtId="0" fontId="9" fillId="0" borderId="28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vertical="center" wrapText="1"/>
    </xf>
    <xf numFmtId="164" fontId="9" fillId="2" borderId="12" xfId="2" applyNumberFormat="1" applyFont="1" applyFill="1" applyBorder="1" applyAlignment="1">
      <alignment horizontal="right" vertical="center" wrapText="1"/>
    </xf>
    <xf numFmtId="164" fontId="9" fillId="2" borderId="23" xfId="2" applyNumberFormat="1" applyFont="1" applyFill="1" applyBorder="1" applyAlignment="1">
      <alignment horizontal="right" vertical="center" wrapText="1"/>
    </xf>
    <xf numFmtId="0" fontId="19" fillId="0" borderId="0" xfId="0" applyFont="1" applyBorder="1"/>
    <xf numFmtId="0" fontId="9" fillId="0" borderId="35" xfId="1" applyFont="1" applyFill="1" applyBorder="1" applyAlignment="1">
      <alignment vertical="center" wrapText="1"/>
    </xf>
    <xf numFmtId="0" fontId="15" fillId="0" borderId="25" xfId="0" applyFont="1" applyBorder="1" applyAlignment="1">
      <alignment wrapText="1"/>
    </xf>
    <xf numFmtId="0" fontId="0" fillId="0" borderId="25" xfId="0" applyBorder="1"/>
    <xf numFmtId="0" fontId="15" fillId="0" borderId="3" xfId="0" applyFont="1" applyBorder="1" applyAlignment="1">
      <alignment wrapText="1"/>
    </xf>
    <xf numFmtId="0" fontId="0" fillId="0" borderId="3" xfId="0" applyBorder="1"/>
    <xf numFmtId="0" fontId="6" fillId="0" borderId="24" xfId="1" applyFont="1" applyFill="1" applyBorder="1" applyAlignment="1">
      <alignment vertical="center" wrapText="1"/>
    </xf>
    <xf numFmtId="12" fontId="8" fillId="2" borderId="24" xfId="2" applyNumberFormat="1" applyFont="1" applyFill="1" applyBorder="1" applyAlignment="1">
      <alignment horizontal="right" vertical="center" wrapText="1"/>
    </xf>
    <xf numFmtId="0" fontId="15" fillId="0" borderId="24" xfId="0" applyFont="1" applyBorder="1" applyAlignment="1">
      <alignment wrapText="1"/>
    </xf>
    <xf numFmtId="0" fontId="0" fillId="0" borderId="24" xfId="0" applyBorder="1"/>
    <xf numFmtId="0" fontId="0" fillId="0" borderId="29" xfId="0" applyBorder="1"/>
    <xf numFmtId="0" fontId="9" fillId="0" borderId="31" xfId="1" applyFont="1" applyFill="1" applyBorder="1" applyAlignment="1">
      <alignment vertical="center" wrapText="1"/>
    </xf>
    <xf numFmtId="0" fontId="9" fillId="2" borderId="34" xfId="1" applyFont="1" applyFill="1" applyBorder="1" applyAlignment="1">
      <alignment vertical="center" wrapText="1"/>
    </xf>
    <xf numFmtId="0" fontId="9" fillId="0" borderId="32" xfId="1" applyFont="1" applyFill="1" applyBorder="1" applyAlignment="1">
      <alignment vertical="center" wrapText="1"/>
    </xf>
    <xf numFmtId="164" fontId="9" fillId="2" borderId="34" xfId="2" applyNumberFormat="1" applyFont="1" applyFill="1" applyBorder="1" applyAlignment="1">
      <alignment horizontal="right" vertical="center" wrapText="1"/>
    </xf>
    <xf numFmtId="0" fontId="6" fillId="0" borderId="13" xfId="1" applyFont="1" applyFill="1" applyBorder="1" applyAlignment="1">
      <alignment vertical="center" wrapText="1"/>
    </xf>
    <xf numFmtId="0" fontId="9" fillId="0" borderId="15" xfId="1" applyFont="1" applyFill="1" applyBorder="1" applyAlignment="1">
      <alignment vertical="center" wrapText="1"/>
    </xf>
    <xf numFmtId="164" fontId="9" fillId="2" borderId="24" xfId="2" applyNumberFormat="1" applyFont="1" applyFill="1" applyBorder="1" applyAlignment="1">
      <alignment horizontal="right" vertical="center" wrapText="1"/>
    </xf>
    <xf numFmtId="0" fontId="9" fillId="0" borderId="24" xfId="1" applyFont="1" applyFill="1" applyBorder="1" applyAlignment="1">
      <alignment vertical="center" wrapText="1"/>
    </xf>
    <xf numFmtId="0" fontId="20" fillId="0" borderId="4" xfId="1" applyFont="1" applyFill="1" applyBorder="1" applyAlignment="1">
      <alignment vertical="center" wrapText="1"/>
    </xf>
    <xf numFmtId="0" fontId="21" fillId="0" borderId="0" xfId="0" applyFont="1"/>
    <xf numFmtId="0" fontId="20" fillId="0" borderId="26" xfId="1" applyFont="1" applyFill="1" applyBorder="1" applyAlignment="1">
      <alignment vertical="center" wrapText="1"/>
    </xf>
    <xf numFmtId="0" fontId="21" fillId="0" borderId="24" xfId="0" applyFont="1" applyBorder="1"/>
    <xf numFmtId="0" fontId="22" fillId="0" borderId="0" xfId="0" applyFont="1"/>
    <xf numFmtId="0" fontId="21" fillId="0" borderId="6" xfId="0" applyFont="1" applyBorder="1"/>
    <xf numFmtId="0" fontId="9" fillId="0" borderId="2" xfId="1" applyFont="1" applyFill="1" applyBorder="1" applyAlignment="1">
      <alignment vertical="center" wrapText="1"/>
    </xf>
    <xf numFmtId="0" fontId="6" fillId="0" borderId="26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164" fontId="6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Border="1"/>
    <xf numFmtId="0" fontId="12" fillId="0" borderId="0" xfId="0" applyFont="1" applyBorder="1" applyAlignment="1">
      <alignment wrapText="1"/>
    </xf>
    <xf numFmtId="0" fontId="12" fillId="0" borderId="32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18" fillId="0" borderId="0" xfId="1" applyFont="1" applyFill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1" applyFont="1" applyFill="1" applyBorder="1" applyAlignment="1">
      <alignment horizontal="left" wrapText="1"/>
    </xf>
    <xf numFmtId="0" fontId="0" fillId="0" borderId="0" xfId="0" applyBorder="1" applyAlignment="1"/>
    <xf numFmtId="3" fontId="0" fillId="0" borderId="0" xfId="0" applyNumberFormat="1"/>
    <xf numFmtId="0" fontId="23" fillId="0" borderId="0" xfId="0" applyFont="1" applyBorder="1"/>
    <xf numFmtId="3" fontId="0" fillId="0" borderId="0" xfId="0" applyNumberFormat="1" applyBorder="1" applyAlignment="1">
      <alignment horizontal="right"/>
    </xf>
    <xf numFmtId="3" fontId="0" fillId="0" borderId="0" xfId="0" applyNumberFormat="1" applyBorder="1"/>
    <xf numFmtId="0" fontId="1" fillId="0" borderId="0" xfId="0" applyFont="1" applyBorder="1"/>
    <xf numFmtId="0" fontId="23" fillId="0" borderId="0" xfId="0" applyFont="1" applyBorder="1" applyAlignment="1"/>
    <xf numFmtId="0" fontId="24" fillId="0" borderId="0" xfId="0" applyFont="1"/>
    <xf numFmtId="0" fontId="1" fillId="0" borderId="0" xfId="0" applyFont="1" applyFill="1" applyBorder="1"/>
    <xf numFmtId="3" fontId="23" fillId="0" borderId="0" xfId="0" applyNumberFormat="1" applyFont="1" applyBorder="1" applyAlignment="1">
      <alignment horizontal="right"/>
    </xf>
    <xf numFmtId="3" fontId="1" fillId="0" borderId="0" xfId="0" applyNumberFormat="1" applyFont="1"/>
    <xf numFmtId="10" fontId="0" fillId="0" borderId="0" xfId="0" applyNumberFormat="1"/>
    <xf numFmtId="3" fontId="0" fillId="0" borderId="0" xfId="0" applyNumberFormat="1" applyBorder="1" applyAlignment="1"/>
    <xf numFmtId="0" fontId="3" fillId="0" borderId="30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11" fillId="0" borderId="16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/>
    </xf>
    <xf numFmtId="0" fontId="7" fillId="0" borderId="0" xfId="1" applyFont="1" applyBorder="1" applyAlignment="1">
      <alignment horizontal="center" vertical="center" wrapText="1"/>
    </xf>
    <xf numFmtId="0" fontId="14" fillId="0" borderId="6" xfId="0" applyFont="1" applyBorder="1" applyAlignment="1">
      <alignment wrapText="1"/>
    </xf>
    <xf numFmtId="0" fontId="14" fillId="0" borderId="2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2" fillId="0" borderId="0" xfId="0" applyFont="1" applyBorder="1" applyAlignment="1">
      <alignment horizontal="left"/>
    </xf>
    <xf numFmtId="0" fontId="17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3">
    <cellStyle name="Millares 4" xfId="2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7"/>
  <sheetViews>
    <sheetView topLeftCell="A16" workbookViewId="0">
      <selection activeCell="K50" sqref="K50"/>
    </sheetView>
  </sheetViews>
  <sheetFormatPr baseColWidth="10" defaultRowHeight="15"/>
  <sheetData>
    <row r="1" spans="1:9">
      <c r="A1" s="155"/>
      <c r="B1" s="158" t="s">
        <v>0</v>
      </c>
      <c r="C1" s="158"/>
      <c r="D1" s="158"/>
      <c r="E1" s="36"/>
      <c r="F1" s="162" t="s">
        <v>1</v>
      </c>
      <c r="G1" s="162" t="s">
        <v>2</v>
      </c>
      <c r="H1" s="1"/>
      <c r="I1" s="1"/>
    </row>
    <row r="2" spans="1:9" ht="15.75" thickBot="1">
      <c r="A2" s="156"/>
      <c r="B2" s="159"/>
      <c r="C2" s="159"/>
      <c r="D2" s="159"/>
      <c r="E2" s="71"/>
      <c r="F2" s="162"/>
      <c r="G2" s="162"/>
      <c r="H2" s="89" t="s">
        <v>151</v>
      </c>
      <c r="I2" s="89"/>
    </row>
    <row r="3" spans="1:9" ht="42.75" thickBot="1">
      <c r="A3" s="37" t="s">
        <v>3</v>
      </c>
      <c r="B3" s="37" t="s">
        <v>4</v>
      </c>
      <c r="C3" s="37" t="s">
        <v>5</v>
      </c>
      <c r="D3" s="37" t="s">
        <v>6</v>
      </c>
      <c r="E3" s="72" t="s">
        <v>7</v>
      </c>
      <c r="F3" s="83"/>
      <c r="G3" s="84"/>
      <c r="H3" s="89" t="s">
        <v>163</v>
      </c>
      <c r="I3" s="89"/>
    </row>
    <row r="4" spans="1:9" ht="33.75">
      <c r="A4" s="2" t="s">
        <v>8</v>
      </c>
      <c r="B4" s="100" t="s">
        <v>153</v>
      </c>
      <c r="C4" s="9" t="s">
        <v>9</v>
      </c>
      <c r="D4" s="9" t="s">
        <v>10</v>
      </c>
      <c r="E4" s="21">
        <v>7500</v>
      </c>
      <c r="F4" s="85" t="s">
        <v>11</v>
      </c>
      <c r="G4" s="86"/>
      <c r="H4" s="89">
        <v>120000</v>
      </c>
      <c r="I4" s="89"/>
    </row>
    <row r="5" spans="1:9" ht="22.5">
      <c r="A5" s="3"/>
      <c r="B5" s="10" t="s">
        <v>12</v>
      </c>
      <c r="C5" s="11" t="s">
        <v>13</v>
      </c>
      <c r="D5" s="11" t="s">
        <v>14</v>
      </c>
      <c r="E5" s="22">
        <v>7500</v>
      </c>
      <c r="F5" s="85" t="s">
        <v>11</v>
      </c>
      <c r="G5" s="84"/>
      <c r="H5" s="89">
        <v>6000</v>
      </c>
      <c r="I5" s="89"/>
    </row>
    <row r="6" spans="1:9" ht="33.75">
      <c r="A6" s="3"/>
      <c r="B6" s="10" t="s">
        <v>15</v>
      </c>
      <c r="C6" s="11" t="s">
        <v>13</v>
      </c>
      <c r="D6" s="11" t="s">
        <v>16</v>
      </c>
      <c r="E6" s="22">
        <v>7500</v>
      </c>
      <c r="F6" s="85" t="s">
        <v>11</v>
      </c>
      <c r="G6" s="84"/>
      <c r="H6" s="89">
        <v>4000</v>
      </c>
      <c r="I6" s="89"/>
    </row>
    <row r="7" spans="1:9" s="88" customFormat="1" ht="45">
      <c r="A7" s="3"/>
      <c r="B7" s="99" t="s">
        <v>152</v>
      </c>
      <c r="C7" s="11" t="s">
        <v>9</v>
      </c>
      <c r="D7" s="11" t="s">
        <v>17</v>
      </c>
      <c r="E7" s="22">
        <v>40000</v>
      </c>
      <c r="F7" s="85" t="s">
        <v>11</v>
      </c>
      <c r="G7" s="84"/>
      <c r="H7" s="87">
        <v>25000</v>
      </c>
      <c r="I7" s="87"/>
    </row>
    <row r="8" spans="1:9" ht="15.75" thickBot="1">
      <c r="A8" s="123" t="s">
        <v>168</v>
      </c>
      <c r="H8" s="124">
        <f>+H4+H5+H6+H7</f>
        <v>155000</v>
      </c>
    </row>
    <row r="9" spans="1:9" ht="33.75">
      <c r="A9" s="2"/>
      <c r="B9" s="100" t="s">
        <v>154</v>
      </c>
      <c r="C9" s="9" t="s">
        <v>9</v>
      </c>
      <c r="D9" s="9" t="s">
        <v>10</v>
      </c>
      <c r="E9" s="21">
        <v>8000</v>
      </c>
      <c r="F9" s="85" t="s">
        <v>11</v>
      </c>
      <c r="G9" s="84"/>
      <c r="H9" s="87">
        <v>12000</v>
      </c>
      <c r="I9" s="87"/>
    </row>
    <row r="10" spans="1:9" ht="56.25">
      <c r="A10" s="38" t="s">
        <v>21</v>
      </c>
      <c r="B10" s="10" t="s">
        <v>18</v>
      </c>
      <c r="C10" s="39" t="s">
        <v>19</v>
      </c>
      <c r="D10" s="11" t="s">
        <v>20</v>
      </c>
      <c r="E10" s="22">
        <v>15000</v>
      </c>
      <c r="F10" s="85" t="s">
        <v>11</v>
      </c>
      <c r="G10" s="84"/>
      <c r="H10" s="89">
        <v>10000</v>
      </c>
      <c r="I10" s="89"/>
    </row>
    <row r="11" spans="1:9" ht="45">
      <c r="A11" s="3"/>
      <c r="B11" s="10" t="s">
        <v>22</v>
      </c>
      <c r="C11" s="11" t="s">
        <v>9</v>
      </c>
      <c r="D11" s="11" t="s">
        <v>23</v>
      </c>
      <c r="E11" s="22">
        <v>30000</v>
      </c>
      <c r="F11" s="85" t="s">
        <v>11</v>
      </c>
      <c r="G11" s="84"/>
      <c r="H11" s="89">
        <v>30000</v>
      </c>
      <c r="I11" s="89"/>
    </row>
    <row r="12" spans="1:9" ht="33.75">
      <c r="A12" s="4"/>
      <c r="B12" s="10" t="s">
        <v>24</v>
      </c>
      <c r="C12" s="11" t="s">
        <v>25</v>
      </c>
      <c r="D12" s="11" t="s">
        <v>26</v>
      </c>
      <c r="E12" s="22">
        <v>30000</v>
      </c>
      <c r="F12" s="85" t="s">
        <v>11</v>
      </c>
      <c r="G12" s="84"/>
      <c r="H12" s="89">
        <v>18000</v>
      </c>
      <c r="I12" s="89"/>
    </row>
    <row r="13" spans="1:9" ht="33.75">
      <c r="A13" s="3"/>
      <c r="B13" s="105" t="s">
        <v>155</v>
      </c>
      <c r="C13" s="34" t="s">
        <v>25</v>
      </c>
      <c r="D13" s="34" t="s">
        <v>27</v>
      </c>
      <c r="E13" s="35">
        <v>75000</v>
      </c>
      <c r="F13" s="106" t="s">
        <v>11</v>
      </c>
      <c r="G13" s="107"/>
      <c r="H13" s="107">
        <v>8000</v>
      </c>
      <c r="I13" s="107"/>
    </row>
    <row r="14" spans="1:9" ht="18.75" thickBot="1">
      <c r="A14" s="125" t="s">
        <v>168</v>
      </c>
      <c r="B14" s="17"/>
      <c r="C14" s="110"/>
      <c r="D14" s="110"/>
      <c r="E14" s="111"/>
      <c r="F14" s="112"/>
      <c r="G14" s="113"/>
      <c r="H14" s="126">
        <f>+H9+H10+H11+H12+H13</f>
        <v>78000</v>
      </c>
      <c r="I14" s="114"/>
    </row>
    <row r="15" spans="1:9" ht="56.25">
      <c r="A15" s="7" t="s">
        <v>28</v>
      </c>
      <c r="B15" s="24" t="s">
        <v>29</v>
      </c>
      <c r="C15" s="25" t="s">
        <v>30</v>
      </c>
      <c r="D15" s="25" t="s">
        <v>31</v>
      </c>
      <c r="E15" s="74">
        <v>30000</v>
      </c>
      <c r="F15" s="108" t="s">
        <v>11</v>
      </c>
      <c r="G15" s="109"/>
      <c r="H15" s="109">
        <v>40000</v>
      </c>
      <c r="I15" s="109"/>
    </row>
    <row r="16" spans="1:9" ht="23.25" thickBot="1">
      <c r="A16" s="6"/>
      <c r="B16" s="31" t="s">
        <v>33</v>
      </c>
      <c r="C16" s="11" t="s">
        <v>9</v>
      </c>
      <c r="D16" s="11" t="s">
        <v>34</v>
      </c>
      <c r="E16" s="73">
        <v>30000</v>
      </c>
      <c r="F16" s="85" t="s">
        <v>11</v>
      </c>
      <c r="G16" s="84"/>
      <c r="H16" s="89">
        <v>100000</v>
      </c>
      <c r="I16" s="89"/>
    </row>
    <row r="17" spans="1:9" ht="57" thickBot="1">
      <c r="A17" s="6"/>
      <c r="B17" s="101" t="s">
        <v>156</v>
      </c>
      <c r="C17" s="42" t="s">
        <v>30</v>
      </c>
      <c r="D17" s="9" t="s">
        <v>35</v>
      </c>
      <c r="E17" s="40">
        <v>16000</v>
      </c>
      <c r="F17" s="85" t="s">
        <v>11</v>
      </c>
      <c r="G17" s="84"/>
      <c r="H17" s="89">
        <v>10000</v>
      </c>
      <c r="I17" s="89"/>
    </row>
    <row r="18" spans="1:9" ht="22.5">
      <c r="A18" s="6"/>
      <c r="B18" s="13" t="s">
        <v>37</v>
      </c>
      <c r="C18" s="9" t="s">
        <v>9</v>
      </c>
      <c r="D18" s="9" t="s">
        <v>38</v>
      </c>
      <c r="E18" s="40" t="s">
        <v>39</v>
      </c>
      <c r="F18" s="85" t="s">
        <v>11</v>
      </c>
      <c r="G18" s="84"/>
      <c r="H18" s="89">
        <v>700000</v>
      </c>
      <c r="I18" s="89"/>
    </row>
    <row r="19" spans="1:9" s="88" customFormat="1" ht="45">
      <c r="A19" s="6"/>
      <c r="B19" s="24" t="s">
        <v>40</v>
      </c>
      <c r="C19" s="25" t="s">
        <v>41</v>
      </c>
      <c r="D19" s="25" t="s">
        <v>42</v>
      </c>
      <c r="E19" s="74">
        <v>350000</v>
      </c>
      <c r="F19" s="85" t="s">
        <v>11</v>
      </c>
      <c r="G19" s="84"/>
      <c r="H19" s="89">
        <v>3000000</v>
      </c>
      <c r="I19" s="89"/>
    </row>
    <row r="20" spans="1:9" ht="15.75" thickBot="1">
      <c r="A20" s="125" t="s">
        <v>168</v>
      </c>
      <c r="H20" s="124">
        <f>+H15+H16+H17+H18+H19</f>
        <v>3850000</v>
      </c>
    </row>
    <row r="21" spans="1:9" s="88" customFormat="1" ht="22.5">
      <c r="A21" s="51" t="s">
        <v>43</v>
      </c>
      <c r="B21" s="13" t="s">
        <v>44</v>
      </c>
      <c r="C21" s="9" t="s">
        <v>32</v>
      </c>
      <c r="D21" s="9" t="s">
        <v>45</v>
      </c>
      <c r="E21" s="102" t="s">
        <v>157</v>
      </c>
      <c r="F21" s="85" t="s">
        <v>11</v>
      </c>
      <c r="G21" s="84"/>
      <c r="H21" s="89">
        <v>200000</v>
      </c>
      <c r="I21" s="89"/>
    </row>
    <row r="22" spans="1:9" ht="15.75" thickBot="1">
      <c r="A22" s="127" t="s">
        <v>168</v>
      </c>
      <c r="H22" s="128">
        <v>200000</v>
      </c>
    </row>
    <row r="23" spans="1:9" ht="33.75">
      <c r="A23" s="2" t="s">
        <v>46</v>
      </c>
      <c r="B23" s="101" t="s">
        <v>158</v>
      </c>
      <c r="C23" s="43" t="s">
        <v>30</v>
      </c>
      <c r="D23" s="14" t="s">
        <v>47</v>
      </c>
      <c r="E23" s="103" t="s">
        <v>159</v>
      </c>
      <c r="F23" s="85" t="s">
        <v>11</v>
      </c>
      <c r="G23" s="84"/>
      <c r="H23" s="89">
        <v>20000</v>
      </c>
      <c r="I23" s="89"/>
    </row>
    <row r="24" spans="1:9" ht="23.25" thickBot="1">
      <c r="A24" s="5"/>
      <c r="B24" s="115" t="s">
        <v>48</v>
      </c>
      <c r="C24" s="116" t="s">
        <v>9</v>
      </c>
      <c r="D24" s="117" t="s">
        <v>49</v>
      </c>
      <c r="E24" s="118" t="s">
        <v>157</v>
      </c>
      <c r="F24" s="106" t="s">
        <v>11</v>
      </c>
      <c r="G24" s="107"/>
      <c r="H24" s="107">
        <v>4800000</v>
      </c>
      <c r="I24" s="107"/>
    </row>
    <row r="25" spans="1:9" s="88" customFormat="1" ht="18.75" thickBot="1">
      <c r="A25" s="125" t="s">
        <v>168</v>
      </c>
      <c r="B25" s="120"/>
      <c r="C25" s="44"/>
      <c r="D25" s="122"/>
      <c r="E25" s="121"/>
      <c r="F25" s="112"/>
      <c r="G25" s="113"/>
      <c r="H25" s="126">
        <f>+H23+H24</f>
        <v>4820000</v>
      </c>
      <c r="I25" s="114"/>
    </row>
    <row r="26" spans="1:9" ht="45">
      <c r="A26" s="2" t="s">
        <v>50</v>
      </c>
      <c r="B26" s="24" t="s">
        <v>51</v>
      </c>
      <c r="C26" s="25" t="s">
        <v>36</v>
      </c>
      <c r="D26" s="119" t="s">
        <v>52</v>
      </c>
      <c r="E26" s="74">
        <v>50000</v>
      </c>
      <c r="F26" s="108" t="s">
        <v>11</v>
      </c>
      <c r="G26" s="109"/>
      <c r="H26" s="109">
        <v>300000</v>
      </c>
      <c r="I26" s="109"/>
    </row>
    <row r="27" spans="1:9" ht="34.5" thickBot="1">
      <c r="A27" s="3"/>
      <c r="B27" s="16" t="s">
        <v>53</v>
      </c>
      <c r="C27" s="11" t="s">
        <v>36</v>
      </c>
      <c r="D27" s="17" t="s">
        <v>54</v>
      </c>
      <c r="E27" s="41">
        <v>5000</v>
      </c>
      <c r="F27" s="85" t="s">
        <v>11</v>
      </c>
      <c r="G27" s="84"/>
      <c r="H27" s="89">
        <v>20000</v>
      </c>
      <c r="I27" s="89"/>
    </row>
    <row r="28" spans="1:9" ht="33.75">
      <c r="A28" s="3"/>
      <c r="B28" s="101" t="s">
        <v>160</v>
      </c>
      <c r="C28" s="9" t="s">
        <v>9</v>
      </c>
      <c r="D28" s="14" t="s">
        <v>55</v>
      </c>
      <c r="E28" s="40">
        <v>50000</v>
      </c>
      <c r="F28" s="85" t="s">
        <v>11</v>
      </c>
      <c r="G28" s="84"/>
      <c r="H28" s="89">
        <v>120000</v>
      </c>
      <c r="I28" s="89"/>
    </row>
    <row r="29" spans="1:9" s="88" customFormat="1" ht="18.75" thickBot="1">
      <c r="A29" s="125" t="s">
        <v>168</v>
      </c>
      <c r="B29" s="129"/>
      <c r="C29" s="25"/>
      <c r="D29" s="119"/>
      <c r="E29" s="74"/>
      <c r="F29" s="85"/>
      <c r="G29" s="89"/>
      <c r="H29" s="128">
        <f>+H26+H27+H28</f>
        <v>440000</v>
      </c>
      <c r="I29" s="89"/>
    </row>
    <row r="30" spans="1:9" ht="45">
      <c r="A30" s="32" t="s">
        <v>56</v>
      </c>
      <c r="B30" s="16" t="s">
        <v>57</v>
      </c>
      <c r="C30" s="39" t="s">
        <v>30</v>
      </c>
      <c r="D30" s="11" t="s">
        <v>58</v>
      </c>
      <c r="E30" s="22">
        <v>50000</v>
      </c>
      <c r="F30" s="85" t="s">
        <v>11</v>
      </c>
      <c r="G30" s="84"/>
      <c r="H30" s="89">
        <v>50000</v>
      </c>
      <c r="I30" s="89"/>
    </row>
    <row r="31" spans="1:9" ht="23.25" thickBot="1">
      <c r="A31" s="6"/>
      <c r="B31" s="33" t="s">
        <v>59</v>
      </c>
      <c r="C31" s="45" t="s">
        <v>30</v>
      </c>
      <c r="D31" s="34" t="s">
        <v>60</v>
      </c>
      <c r="E31" s="35">
        <v>50000</v>
      </c>
      <c r="F31" s="85" t="s">
        <v>11</v>
      </c>
      <c r="G31" s="84"/>
      <c r="H31" s="89">
        <v>10000</v>
      </c>
      <c r="I31" s="89"/>
    </row>
    <row r="32" spans="1:9" ht="33.75">
      <c r="A32" s="6"/>
      <c r="B32" s="13" t="s">
        <v>61</v>
      </c>
      <c r="C32" s="42" t="s">
        <v>30</v>
      </c>
      <c r="D32" s="9" t="s">
        <v>62</v>
      </c>
      <c r="E32" s="21">
        <v>8000</v>
      </c>
      <c r="F32" s="85" t="s">
        <v>11</v>
      </c>
      <c r="G32" s="84"/>
      <c r="H32" s="89">
        <v>0</v>
      </c>
      <c r="I32" s="89"/>
    </row>
    <row r="33" spans="1:12" ht="56.25">
      <c r="A33" s="6"/>
      <c r="B33" s="16" t="s">
        <v>63</v>
      </c>
      <c r="C33" s="39" t="s">
        <v>64</v>
      </c>
      <c r="D33" s="11" t="s">
        <v>65</v>
      </c>
      <c r="E33" s="22">
        <v>8000</v>
      </c>
      <c r="F33" s="85" t="s">
        <v>11</v>
      </c>
      <c r="G33" s="84"/>
      <c r="H33" s="89">
        <v>0</v>
      </c>
      <c r="I33" s="89"/>
    </row>
    <row r="34" spans="1:12" ht="33.75">
      <c r="A34" s="3"/>
      <c r="B34" s="16" t="s">
        <v>66</v>
      </c>
      <c r="C34" s="39" t="s">
        <v>67</v>
      </c>
      <c r="D34" s="11" t="s">
        <v>68</v>
      </c>
      <c r="E34" s="22" t="s">
        <v>39</v>
      </c>
      <c r="F34" s="85" t="s">
        <v>11</v>
      </c>
      <c r="G34" s="84"/>
      <c r="H34" s="89">
        <v>0</v>
      </c>
      <c r="I34" s="89"/>
    </row>
    <row r="35" spans="1:12" ht="45">
      <c r="A35" s="3"/>
      <c r="B35" s="16" t="s">
        <v>69</v>
      </c>
      <c r="C35" s="43" t="s">
        <v>30</v>
      </c>
      <c r="D35" s="11" t="s">
        <v>70</v>
      </c>
      <c r="E35" s="22" t="s">
        <v>71</v>
      </c>
      <c r="F35" s="85" t="s">
        <v>11</v>
      </c>
      <c r="G35" s="84"/>
      <c r="H35" s="89">
        <v>5000</v>
      </c>
      <c r="I35" s="89"/>
    </row>
    <row r="36" spans="1:12" ht="23.25" thickBot="1">
      <c r="A36" s="5"/>
      <c r="B36" s="19" t="s">
        <v>72</v>
      </c>
      <c r="C36" s="46" t="s">
        <v>30</v>
      </c>
      <c r="D36" s="12" t="s">
        <v>73</v>
      </c>
      <c r="E36" s="23" t="s">
        <v>74</v>
      </c>
      <c r="F36" s="85" t="s">
        <v>11</v>
      </c>
      <c r="G36" s="84"/>
      <c r="H36" s="89">
        <v>5000</v>
      </c>
      <c r="I36" s="89"/>
    </row>
    <row r="37" spans="1:12" s="88" customFormat="1" ht="18.75" thickBot="1">
      <c r="A37" s="125" t="s">
        <v>168</v>
      </c>
      <c r="B37" s="130"/>
      <c r="C37" s="131"/>
      <c r="D37" s="132"/>
      <c r="E37" s="133"/>
      <c r="F37" s="85"/>
      <c r="G37" s="89"/>
      <c r="H37" s="128">
        <f>+H30+H31+H32+H33+H34+H35+H36</f>
        <v>70000</v>
      </c>
      <c r="I37" s="89"/>
    </row>
    <row r="38" spans="1:12" ht="18">
      <c r="A38" s="51" t="s">
        <v>75</v>
      </c>
      <c r="B38" s="29" t="s">
        <v>76</v>
      </c>
      <c r="C38" s="47" t="s">
        <v>77</v>
      </c>
      <c r="D38" s="15" t="s">
        <v>78</v>
      </c>
      <c r="E38" s="75" t="s">
        <v>79</v>
      </c>
      <c r="F38" s="85" t="s">
        <v>11</v>
      </c>
      <c r="G38" s="84"/>
      <c r="H38" s="89">
        <v>0</v>
      </c>
      <c r="I38" s="89"/>
    </row>
    <row r="39" spans="1:12" ht="22.5">
      <c r="A39" s="6"/>
      <c r="B39" s="30" t="s">
        <v>80</v>
      </c>
      <c r="C39" s="48" t="s">
        <v>77</v>
      </c>
      <c r="D39" s="18" t="s">
        <v>81</v>
      </c>
      <c r="E39" s="76" t="s">
        <v>82</v>
      </c>
      <c r="F39" s="85" t="s">
        <v>11</v>
      </c>
      <c r="G39" s="84"/>
      <c r="H39" s="89">
        <v>0</v>
      </c>
      <c r="I39" s="89"/>
    </row>
    <row r="40" spans="1:12" ht="22.5">
      <c r="A40" s="6"/>
      <c r="B40" s="57" t="s">
        <v>83</v>
      </c>
      <c r="C40" s="58" t="s">
        <v>84</v>
      </c>
      <c r="D40" s="20" t="s">
        <v>85</v>
      </c>
      <c r="E40" s="77" t="s">
        <v>82</v>
      </c>
      <c r="F40" s="85" t="s">
        <v>11</v>
      </c>
      <c r="G40" s="84"/>
      <c r="H40" s="89">
        <v>0</v>
      </c>
      <c r="I40" s="89"/>
    </row>
    <row r="41" spans="1:12" s="88" customFormat="1" ht="13.5" customHeight="1" thickBot="1">
      <c r="A41" s="125" t="s">
        <v>168</v>
      </c>
      <c r="B41" s="132"/>
      <c r="C41" s="131"/>
      <c r="D41" s="132"/>
      <c r="E41" s="133"/>
      <c r="F41" s="85"/>
      <c r="G41" s="89"/>
      <c r="H41" s="89"/>
      <c r="I41" s="89"/>
    </row>
    <row r="42" spans="1:12">
      <c r="A42" s="155"/>
      <c r="B42" s="157" t="s">
        <v>86</v>
      </c>
      <c r="C42" s="158"/>
      <c r="D42" s="158"/>
      <c r="E42" s="36"/>
      <c r="F42" s="162" t="s">
        <v>1</v>
      </c>
      <c r="G42" s="162" t="s">
        <v>188</v>
      </c>
      <c r="H42" s="89"/>
      <c r="I42" s="89"/>
      <c r="L42" s="88" t="s">
        <v>169</v>
      </c>
    </row>
    <row r="43" spans="1:12" ht="21" customHeight="1" thickBot="1">
      <c r="A43" s="156"/>
      <c r="B43" s="159"/>
      <c r="C43" s="159"/>
      <c r="D43" s="159"/>
      <c r="E43" s="71"/>
      <c r="F43" s="162"/>
      <c r="G43" s="162"/>
      <c r="H43" s="89"/>
      <c r="I43" s="89"/>
    </row>
    <row r="44" spans="1:12" ht="42">
      <c r="A44" s="56" t="s">
        <v>87</v>
      </c>
      <c r="B44" s="37" t="s">
        <v>4</v>
      </c>
      <c r="C44" s="37" t="s">
        <v>5</v>
      </c>
      <c r="D44" s="37" t="s">
        <v>6</v>
      </c>
      <c r="E44" s="78" t="s">
        <v>175</v>
      </c>
      <c r="F44" s="84"/>
      <c r="G44" s="84"/>
      <c r="H44" s="89"/>
      <c r="I44" s="89"/>
    </row>
    <row r="45" spans="1:12" ht="57">
      <c r="A45" s="53" t="s">
        <v>88</v>
      </c>
      <c r="B45" s="55" t="s">
        <v>89</v>
      </c>
      <c r="C45" s="54" t="s">
        <v>90</v>
      </c>
      <c r="D45" s="55" t="s">
        <v>91</v>
      </c>
      <c r="E45" s="136" t="s">
        <v>186</v>
      </c>
      <c r="F45" s="85" t="s">
        <v>11</v>
      </c>
      <c r="G45" s="84">
        <f>12/6</f>
        <v>2</v>
      </c>
      <c r="H45" s="89">
        <v>8700</v>
      </c>
      <c r="I45" s="89">
        <f>H45*G45</f>
        <v>17400</v>
      </c>
    </row>
    <row r="46" spans="1:12" ht="57">
      <c r="A46" s="53" t="s">
        <v>93</v>
      </c>
      <c r="B46" s="55" t="s">
        <v>92</v>
      </c>
      <c r="C46" s="54" t="s">
        <v>90</v>
      </c>
      <c r="D46" s="55" t="s">
        <v>91</v>
      </c>
      <c r="E46" s="136" t="s">
        <v>187</v>
      </c>
      <c r="F46" s="85" t="s">
        <v>11</v>
      </c>
      <c r="G46" s="84">
        <f>90/12</f>
        <v>7.5</v>
      </c>
      <c r="H46" s="89">
        <v>7800</v>
      </c>
      <c r="I46" s="89">
        <f>H46*G46</f>
        <v>58500</v>
      </c>
    </row>
    <row r="47" spans="1:12" s="88" customFormat="1" ht="18.75" thickBot="1">
      <c r="A47" s="125" t="s">
        <v>168</v>
      </c>
      <c r="B47" s="134"/>
      <c r="C47" s="134"/>
      <c r="D47" s="135"/>
      <c r="E47" s="134"/>
      <c r="F47" s="85"/>
      <c r="G47" s="89"/>
      <c r="H47" s="89"/>
      <c r="I47" s="128">
        <f>I45+I46</f>
        <v>75900</v>
      </c>
    </row>
    <row r="48" spans="1:12" ht="15" customHeight="1">
      <c r="A48" s="155"/>
      <c r="B48" s="157" t="s">
        <v>94</v>
      </c>
      <c r="C48" s="158"/>
      <c r="D48" s="158"/>
      <c r="E48" s="36"/>
      <c r="F48" s="163" t="s">
        <v>173</v>
      </c>
      <c r="G48" s="162" t="s">
        <v>2</v>
      </c>
      <c r="H48" s="89"/>
      <c r="I48" s="89"/>
    </row>
    <row r="49" spans="1:9" ht="15.75" thickBot="1">
      <c r="A49" s="156"/>
      <c r="B49" s="159"/>
      <c r="C49" s="159"/>
      <c r="D49" s="159"/>
      <c r="E49" s="71"/>
      <c r="F49" s="164"/>
      <c r="G49" s="162"/>
      <c r="H49" s="89"/>
      <c r="I49" s="89"/>
    </row>
    <row r="50" spans="1:9" ht="42">
      <c r="A50" s="56" t="s">
        <v>95</v>
      </c>
      <c r="B50" s="37" t="s">
        <v>4</v>
      </c>
      <c r="C50" s="37" t="s">
        <v>5</v>
      </c>
      <c r="D50" s="37" t="s">
        <v>6</v>
      </c>
      <c r="E50" s="78" t="s">
        <v>96</v>
      </c>
      <c r="F50" s="89"/>
      <c r="G50" s="84"/>
      <c r="H50" s="89"/>
      <c r="I50" s="89"/>
    </row>
    <row r="51" spans="1:9" ht="45.75">
      <c r="A51" s="59" t="s">
        <v>97</v>
      </c>
      <c r="B51" s="52" t="s">
        <v>170</v>
      </c>
      <c r="C51" s="49" t="s">
        <v>98</v>
      </c>
      <c r="D51" s="52" t="s">
        <v>99</v>
      </c>
      <c r="E51" s="79" t="s">
        <v>100</v>
      </c>
      <c r="F51" s="89">
        <v>900000</v>
      </c>
      <c r="G51" s="85" t="s">
        <v>11</v>
      </c>
      <c r="H51" s="89">
        <v>1800000</v>
      </c>
      <c r="I51" s="89"/>
    </row>
    <row r="52" spans="1:9" s="88" customFormat="1" ht="45.75">
      <c r="A52" s="59" t="s">
        <v>97</v>
      </c>
      <c r="B52" s="52" t="s">
        <v>171</v>
      </c>
      <c r="C52" s="49" t="s">
        <v>98</v>
      </c>
      <c r="D52" s="52" t="s">
        <v>99</v>
      </c>
      <c r="E52" s="79" t="s">
        <v>100</v>
      </c>
      <c r="F52" s="89">
        <v>900000</v>
      </c>
      <c r="G52" s="85" t="s">
        <v>11</v>
      </c>
      <c r="H52" s="89">
        <v>1800000</v>
      </c>
      <c r="I52" s="89"/>
    </row>
    <row r="53" spans="1:9" ht="45.75">
      <c r="A53" s="50" t="s">
        <v>101</v>
      </c>
      <c r="B53" s="52" t="s">
        <v>172</v>
      </c>
      <c r="C53" s="49" t="s">
        <v>98</v>
      </c>
      <c r="D53" s="52" t="s">
        <v>99</v>
      </c>
      <c r="E53" s="79" t="s">
        <v>100</v>
      </c>
      <c r="F53" s="89">
        <v>1000000</v>
      </c>
      <c r="G53" s="85" t="s">
        <v>11</v>
      </c>
      <c r="H53" s="89">
        <f>F53*24</f>
        <v>24000000</v>
      </c>
      <c r="I53" s="89"/>
    </row>
    <row r="54" spans="1:9" ht="45.75">
      <c r="A54" s="59" t="s">
        <v>102</v>
      </c>
      <c r="B54" s="52" t="s">
        <v>174</v>
      </c>
      <c r="C54" s="49" t="s">
        <v>98</v>
      </c>
      <c r="D54" s="52" t="s">
        <v>99</v>
      </c>
      <c r="E54" s="79" t="s">
        <v>100</v>
      </c>
      <c r="F54" s="89">
        <v>600000</v>
      </c>
      <c r="G54" s="85" t="s">
        <v>11</v>
      </c>
      <c r="H54" s="89">
        <f>F54*6</f>
        <v>3600000</v>
      </c>
      <c r="I54" s="89"/>
    </row>
    <row r="55" spans="1:9" s="88" customFormat="1" ht="15.75" thickBot="1">
      <c r="A55" s="125" t="s">
        <v>168</v>
      </c>
      <c r="B55" s="134"/>
      <c r="C55" s="134"/>
      <c r="D55" s="135"/>
      <c r="E55" s="134"/>
      <c r="F55" s="89"/>
      <c r="G55" s="89"/>
      <c r="H55" s="128">
        <f>H51+H52+H53+H54</f>
        <v>31200000</v>
      </c>
      <c r="I55" s="89"/>
    </row>
    <row r="56" spans="1:9">
      <c r="A56" s="155"/>
      <c r="B56" s="157" t="s">
        <v>103</v>
      </c>
      <c r="C56" s="158"/>
      <c r="D56" s="158"/>
      <c r="E56" s="36"/>
      <c r="F56" s="162" t="s">
        <v>1</v>
      </c>
      <c r="G56" s="162" t="s">
        <v>2</v>
      </c>
      <c r="H56" s="89"/>
      <c r="I56" s="89"/>
    </row>
    <row r="57" spans="1:9" ht="15.75" thickBot="1">
      <c r="A57" s="160"/>
      <c r="B57" s="161"/>
      <c r="C57" s="161"/>
      <c r="D57" s="161"/>
      <c r="E57" s="80"/>
      <c r="F57" s="162"/>
      <c r="G57" s="162"/>
      <c r="H57" s="89"/>
      <c r="I57" s="89"/>
    </row>
    <row r="58" spans="1:9" ht="52.5">
      <c r="A58" s="63" t="s">
        <v>104</v>
      </c>
      <c r="B58" s="64" t="s">
        <v>4</v>
      </c>
      <c r="C58" s="64" t="s">
        <v>5</v>
      </c>
      <c r="D58" s="64" t="s">
        <v>6</v>
      </c>
      <c r="E58" s="81" t="s">
        <v>96</v>
      </c>
      <c r="F58" s="84"/>
      <c r="G58" s="84"/>
      <c r="H58" s="89"/>
      <c r="I58" s="89"/>
    </row>
    <row r="59" spans="1:9" ht="34.5">
      <c r="A59" s="68" t="s">
        <v>105</v>
      </c>
      <c r="B59" s="60" t="s">
        <v>106</v>
      </c>
      <c r="C59" s="61" t="s">
        <v>107</v>
      </c>
      <c r="D59" s="62" t="s">
        <v>108</v>
      </c>
      <c r="E59" s="82" t="s">
        <v>109</v>
      </c>
      <c r="F59" s="84"/>
      <c r="G59" s="85" t="s">
        <v>11</v>
      </c>
      <c r="H59" s="89">
        <v>1250000</v>
      </c>
      <c r="I59" s="89" t="s">
        <v>161</v>
      </c>
    </row>
    <row r="60" spans="1:9" ht="34.5">
      <c r="A60" s="69" t="s">
        <v>110</v>
      </c>
      <c r="B60" s="60" t="s">
        <v>106</v>
      </c>
      <c r="C60" s="61" t="s">
        <v>107</v>
      </c>
      <c r="D60" s="62" t="s">
        <v>108</v>
      </c>
      <c r="E60" s="82" t="s">
        <v>109</v>
      </c>
      <c r="F60" s="84"/>
      <c r="G60" s="85" t="s">
        <v>11</v>
      </c>
      <c r="H60" s="89">
        <v>130000</v>
      </c>
      <c r="I60" s="89" t="s">
        <v>162</v>
      </c>
    </row>
    <row r="61" spans="1:9" ht="34.5">
      <c r="A61" s="68" t="s">
        <v>111</v>
      </c>
      <c r="B61" s="60" t="s">
        <v>106</v>
      </c>
      <c r="C61" s="61" t="s">
        <v>107</v>
      </c>
      <c r="D61" s="62" t="s">
        <v>108</v>
      </c>
      <c r="E61" s="82" t="s">
        <v>109</v>
      </c>
      <c r="F61" s="84"/>
      <c r="G61" s="85" t="s">
        <v>11</v>
      </c>
      <c r="H61" s="89">
        <v>0</v>
      </c>
      <c r="I61" s="89"/>
    </row>
    <row r="62" spans="1:9" ht="34.5">
      <c r="A62" s="69" t="s">
        <v>112</v>
      </c>
      <c r="B62" s="60" t="s">
        <v>106</v>
      </c>
      <c r="C62" s="61" t="s">
        <v>107</v>
      </c>
      <c r="D62" s="62" t="s">
        <v>108</v>
      </c>
      <c r="E62" s="82" t="s">
        <v>109</v>
      </c>
      <c r="F62" s="84"/>
      <c r="G62" s="85" t="s">
        <v>11</v>
      </c>
      <c r="H62" s="89">
        <v>1650000</v>
      </c>
      <c r="I62" s="89" t="s">
        <v>162</v>
      </c>
    </row>
    <row r="63" spans="1:9" ht="34.5">
      <c r="A63" s="69" t="s">
        <v>113</v>
      </c>
      <c r="B63" s="60" t="s">
        <v>106</v>
      </c>
      <c r="C63" s="61" t="s">
        <v>107</v>
      </c>
      <c r="D63" s="62" t="s">
        <v>108</v>
      </c>
      <c r="E63" s="82" t="s">
        <v>109</v>
      </c>
      <c r="F63" s="84"/>
      <c r="G63" s="85" t="s">
        <v>11</v>
      </c>
      <c r="H63" s="89">
        <v>1650000</v>
      </c>
      <c r="I63" s="89" t="s">
        <v>162</v>
      </c>
    </row>
    <row r="64" spans="1:9" ht="35.25" thickBot="1">
      <c r="A64" s="70" t="s">
        <v>114</v>
      </c>
      <c r="B64" s="65" t="s">
        <v>106</v>
      </c>
      <c r="C64" s="66" t="s">
        <v>107</v>
      </c>
      <c r="D64" s="67" t="s">
        <v>108</v>
      </c>
      <c r="E64" s="82" t="s">
        <v>109</v>
      </c>
      <c r="F64" s="84"/>
      <c r="G64" s="85" t="s">
        <v>11</v>
      </c>
      <c r="H64" s="89">
        <v>50000</v>
      </c>
      <c r="I64" s="89" t="s">
        <v>162</v>
      </c>
    </row>
    <row r="65" spans="1:9">
      <c r="A65" s="125" t="s">
        <v>168</v>
      </c>
      <c r="B65" s="134"/>
      <c r="C65" s="134"/>
      <c r="D65" s="135"/>
      <c r="E65" s="134"/>
      <c r="F65" s="89"/>
      <c r="G65" s="89"/>
      <c r="H65" s="128">
        <f>+H59+H60+H61+H62+H63+H64</f>
        <v>4730000</v>
      </c>
      <c r="I65" s="89"/>
    </row>
    <row r="66" spans="1:9">
      <c r="A66" s="8"/>
      <c r="B66" s="26"/>
      <c r="C66" s="27"/>
      <c r="D66" s="27"/>
      <c r="E66" s="28"/>
      <c r="F66" s="1"/>
      <c r="G66" s="1"/>
    </row>
    <row r="67" spans="1:9">
      <c r="A67" s="8"/>
      <c r="B67" s="26"/>
      <c r="C67" s="27"/>
      <c r="D67" s="27"/>
      <c r="E67" s="28"/>
      <c r="F67" s="1"/>
      <c r="G67" s="1"/>
    </row>
    <row r="68" spans="1:9">
      <c r="A68" s="8"/>
      <c r="B68" s="26"/>
      <c r="C68" s="27"/>
      <c r="D68" s="27"/>
      <c r="E68" s="28"/>
    </row>
    <row r="69" spans="1:9">
      <c r="A69" s="8"/>
      <c r="B69" s="26"/>
      <c r="C69" s="27"/>
      <c r="D69" s="27"/>
      <c r="E69" s="28"/>
    </row>
    <row r="70" spans="1:9">
      <c r="A70" s="8"/>
      <c r="B70" s="26"/>
      <c r="C70" s="27"/>
      <c r="D70" s="27"/>
      <c r="E70" s="28"/>
    </row>
    <row r="71" spans="1:9">
      <c r="A71" s="8"/>
      <c r="B71" s="26"/>
      <c r="C71" s="27"/>
      <c r="D71" s="27"/>
      <c r="E71" s="28"/>
    </row>
    <row r="72" spans="1:9">
      <c r="A72" s="8"/>
      <c r="B72" s="26"/>
      <c r="C72" s="27"/>
      <c r="D72" s="27"/>
      <c r="E72" s="28"/>
    </row>
    <row r="73" spans="1:9">
      <c r="A73" s="8"/>
      <c r="B73" s="26"/>
      <c r="C73" s="27"/>
      <c r="D73" s="27"/>
      <c r="E73" s="28"/>
    </row>
    <row r="74" spans="1:9">
      <c r="A74" s="8"/>
      <c r="B74" s="26"/>
      <c r="C74" s="27"/>
      <c r="D74" s="27"/>
      <c r="E74" s="28"/>
    </row>
    <row r="75" spans="1:9">
      <c r="A75" s="8"/>
      <c r="B75" s="26"/>
      <c r="C75" s="27"/>
      <c r="D75" s="27"/>
      <c r="E75" s="28"/>
    </row>
    <row r="76" spans="1:9">
      <c r="A76" s="8"/>
      <c r="B76" s="26"/>
      <c r="C76" s="27"/>
      <c r="D76" s="27"/>
      <c r="E76" s="28"/>
    </row>
    <row r="77" spans="1:9">
      <c r="A77" s="8"/>
      <c r="B77" s="26"/>
      <c r="C77" s="27"/>
      <c r="D77" s="27"/>
      <c r="E77" s="28"/>
    </row>
    <row r="78" spans="1:9">
      <c r="A78" s="8"/>
      <c r="B78" s="26"/>
      <c r="C78" s="27"/>
      <c r="D78" s="27"/>
      <c r="E78" s="28"/>
    </row>
    <row r="79" spans="1:9">
      <c r="A79" s="8"/>
      <c r="B79" s="26"/>
      <c r="C79" s="27"/>
      <c r="D79" s="27"/>
      <c r="E79" s="28"/>
    </row>
    <row r="80" spans="1:9">
      <c r="A80" s="8"/>
      <c r="B80" s="26"/>
      <c r="C80" s="27"/>
      <c r="D80" s="27"/>
      <c r="E80" s="28"/>
    </row>
    <row r="81" spans="1:5">
      <c r="A81" s="8"/>
      <c r="B81" s="26"/>
      <c r="C81" s="27"/>
      <c r="D81" s="27"/>
      <c r="E81" s="28"/>
    </row>
    <row r="82" spans="1:5">
      <c r="A82" s="8"/>
      <c r="B82" s="26"/>
      <c r="C82" s="27"/>
      <c r="D82" s="27"/>
      <c r="E82" s="28"/>
    </row>
    <row r="83" spans="1:5">
      <c r="A83" s="8"/>
      <c r="B83" s="26"/>
      <c r="C83" s="27"/>
      <c r="D83" s="27"/>
      <c r="E83" s="28"/>
    </row>
    <row r="84" spans="1:5">
      <c r="A84" s="8"/>
      <c r="B84" s="26"/>
      <c r="C84" s="27"/>
      <c r="D84" s="27"/>
      <c r="E84" s="28"/>
    </row>
    <row r="85" spans="1:5">
      <c r="A85" s="8"/>
      <c r="B85" s="26"/>
      <c r="C85" s="27"/>
      <c r="D85" s="27"/>
      <c r="E85" s="28"/>
    </row>
    <row r="86" spans="1:5">
      <c r="A86" s="8"/>
      <c r="B86" s="26"/>
      <c r="C86" s="27"/>
      <c r="D86" s="27"/>
      <c r="E86" s="28"/>
    </row>
    <row r="87" spans="1:5">
      <c r="A87" s="8"/>
      <c r="B87" s="26"/>
      <c r="C87" s="27"/>
      <c r="D87" s="27"/>
      <c r="E87" s="28"/>
    </row>
    <row r="88" spans="1:5">
      <c r="A88" s="8"/>
      <c r="B88" s="26"/>
      <c r="C88" s="27"/>
      <c r="D88" s="27"/>
      <c r="E88" s="28"/>
    </row>
    <row r="89" spans="1:5">
      <c r="A89" s="8"/>
      <c r="B89" s="26"/>
      <c r="C89" s="27"/>
      <c r="D89" s="27"/>
      <c r="E89" s="28"/>
    </row>
    <row r="90" spans="1:5">
      <c r="A90" s="8"/>
      <c r="B90" s="26"/>
      <c r="C90" s="27"/>
      <c r="D90" s="27"/>
      <c r="E90" s="28"/>
    </row>
    <row r="91" spans="1:5">
      <c r="A91" s="8"/>
      <c r="B91" s="26"/>
      <c r="C91" s="27"/>
      <c r="D91" s="27"/>
      <c r="E91" s="28"/>
    </row>
    <row r="92" spans="1:5">
      <c r="A92" s="8"/>
      <c r="B92" s="26"/>
      <c r="C92" s="27"/>
      <c r="D92" s="27"/>
      <c r="E92" s="28"/>
    </row>
    <row r="93" spans="1:5">
      <c r="A93" s="8"/>
      <c r="B93" s="26"/>
      <c r="C93" s="27"/>
      <c r="D93" s="27"/>
      <c r="E93" s="28"/>
    </row>
    <row r="94" spans="1:5">
      <c r="A94" s="8"/>
      <c r="B94" s="26"/>
      <c r="C94" s="27"/>
      <c r="D94" s="27"/>
      <c r="E94" s="28"/>
    </row>
    <row r="95" spans="1:5">
      <c r="A95" s="8"/>
      <c r="B95" s="26"/>
      <c r="C95" s="27"/>
      <c r="D95" s="27"/>
      <c r="E95" s="28"/>
    </row>
    <row r="96" spans="1:5">
      <c r="A96" s="8"/>
      <c r="B96" s="26"/>
      <c r="C96" s="27"/>
      <c r="D96" s="27"/>
      <c r="E96" s="28"/>
    </row>
    <row r="97" spans="1:5">
      <c r="A97" s="8"/>
      <c r="B97" s="26"/>
      <c r="C97" s="27"/>
      <c r="D97" s="27"/>
      <c r="E97" s="28"/>
    </row>
    <row r="98" spans="1:5">
      <c r="A98" s="8"/>
      <c r="B98" s="26"/>
      <c r="C98" s="27"/>
      <c r="D98" s="27"/>
      <c r="E98" s="28"/>
    </row>
    <row r="99" spans="1:5">
      <c r="A99" s="8"/>
      <c r="B99" s="26"/>
      <c r="C99" s="27"/>
      <c r="D99" s="27"/>
      <c r="E99" s="28"/>
    </row>
    <row r="100" spans="1:5">
      <c r="A100" s="8"/>
      <c r="B100" s="26"/>
      <c r="C100" s="27"/>
      <c r="D100" s="27"/>
      <c r="E100" s="28"/>
    </row>
    <row r="101" spans="1:5">
      <c r="A101" s="8"/>
      <c r="B101" s="26"/>
      <c r="C101" s="27"/>
      <c r="D101" s="27"/>
      <c r="E101" s="28"/>
    </row>
    <row r="102" spans="1:5">
      <c r="A102" s="8"/>
      <c r="B102" s="26"/>
      <c r="C102" s="27"/>
      <c r="D102" s="27"/>
      <c r="E102" s="28"/>
    </row>
    <row r="103" spans="1:5">
      <c r="A103" s="8"/>
      <c r="B103" s="26"/>
      <c r="C103" s="27"/>
      <c r="D103" s="27"/>
      <c r="E103" s="28"/>
    </row>
    <row r="104" spans="1:5">
      <c r="A104" s="8"/>
      <c r="B104" s="26"/>
      <c r="C104" s="27"/>
      <c r="D104" s="27"/>
      <c r="E104" s="28"/>
    </row>
    <row r="105" spans="1:5">
      <c r="A105" s="8"/>
      <c r="B105" s="26"/>
      <c r="C105" s="27"/>
      <c r="D105" s="27"/>
      <c r="E105" s="28"/>
    </row>
    <row r="106" spans="1:5">
      <c r="A106" s="8"/>
      <c r="B106" s="26"/>
      <c r="C106" s="27"/>
      <c r="D106" s="27"/>
      <c r="E106" s="28"/>
    </row>
    <row r="107" spans="1:5">
      <c r="A107" s="8"/>
      <c r="B107" s="26"/>
      <c r="C107" s="27"/>
      <c r="D107" s="27"/>
      <c r="E107" s="28"/>
    </row>
    <row r="108" spans="1:5">
      <c r="A108" s="8"/>
      <c r="B108" s="26"/>
      <c r="C108" s="27"/>
      <c r="D108" s="27"/>
      <c r="E108" s="28"/>
    </row>
    <row r="109" spans="1:5">
      <c r="A109" s="8"/>
      <c r="B109" s="26"/>
      <c r="C109" s="27"/>
      <c r="D109" s="27"/>
      <c r="E109" s="28"/>
    </row>
    <row r="110" spans="1:5">
      <c r="A110" s="8"/>
      <c r="B110" s="26"/>
      <c r="C110" s="27"/>
      <c r="D110" s="27"/>
      <c r="E110" s="28"/>
    </row>
    <row r="111" spans="1:5">
      <c r="A111" s="8"/>
      <c r="B111" s="26"/>
      <c r="C111" s="27"/>
      <c r="D111" s="27"/>
      <c r="E111" s="28"/>
    </row>
    <row r="112" spans="1:5">
      <c r="A112" s="8"/>
      <c r="B112" s="26"/>
      <c r="C112" s="27"/>
      <c r="D112" s="27"/>
      <c r="E112" s="28"/>
    </row>
    <row r="113" spans="1:5">
      <c r="A113" s="8"/>
      <c r="B113" s="26"/>
      <c r="C113" s="27"/>
      <c r="D113" s="27"/>
      <c r="E113" s="28"/>
    </row>
    <row r="114" spans="1:5">
      <c r="A114" s="8"/>
      <c r="B114" s="26"/>
      <c r="C114" s="27"/>
      <c r="D114" s="27"/>
      <c r="E114" s="28"/>
    </row>
    <row r="115" spans="1:5">
      <c r="A115" s="8"/>
      <c r="B115" s="26"/>
      <c r="C115" s="27"/>
      <c r="D115" s="27"/>
      <c r="E115" s="28"/>
    </row>
    <row r="116" spans="1:5">
      <c r="A116" s="8"/>
      <c r="B116" s="26"/>
      <c r="C116" s="27"/>
      <c r="D116" s="27"/>
      <c r="E116" s="28"/>
    </row>
    <row r="117" spans="1:5">
      <c r="A117" s="8"/>
      <c r="B117" s="26"/>
      <c r="C117" s="27"/>
      <c r="D117" s="27"/>
      <c r="E117" s="28"/>
    </row>
    <row r="118" spans="1:5">
      <c r="A118" s="8"/>
      <c r="B118" s="26"/>
      <c r="C118" s="27"/>
      <c r="D118" s="27"/>
      <c r="E118" s="28"/>
    </row>
    <row r="119" spans="1:5">
      <c r="A119" s="8"/>
      <c r="B119" s="26"/>
      <c r="C119" s="27"/>
      <c r="D119" s="27"/>
      <c r="E119" s="28"/>
    </row>
    <row r="120" spans="1:5">
      <c r="A120" s="8"/>
      <c r="B120" s="26"/>
      <c r="C120" s="27"/>
      <c r="D120" s="27"/>
      <c r="E120" s="28"/>
    </row>
    <row r="121" spans="1:5">
      <c r="A121" s="8"/>
      <c r="B121" s="26"/>
      <c r="C121" s="27"/>
      <c r="D121" s="27"/>
      <c r="E121" s="28"/>
    </row>
    <row r="122" spans="1:5">
      <c r="A122" s="8"/>
      <c r="B122" s="26"/>
      <c r="C122" s="27"/>
      <c r="D122" s="27"/>
      <c r="E122" s="28"/>
    </row>
    <row r="123" spans="1:5">
      <c r="A123" s="8"/>
      <c r="B123" s="26"/>
      <c r="C123" s="27"/>
      <c r="D123" s="27"/>
      <c r="E123" s="28"/>
    </row>
    <row r="124" spans="1:5">
      <c r="A124" s="8"/>
      <c r="B124" s="26"/>
      <c r="C124" s="27"/>
      <c r="D124" s="27"/>
      <c r="E124" s="28"/>
    </row>
    <row r="125" spans="1:5">
      <c r="A125" s="8"/>
      <c r="B125" s="26"/>
      <c r="C125" s="27"/>
      <c r="D125" s="27"/>
      <c r="E125" s="28"/>
    </row>
    <row r="126" spans="1:5">
      <c r="A126" s="8"/>
      <c r="B126" s="26"/>
      <c r="C126" s="27"/>
      <c r="D126" s="27"/>
      <c r="E126" s="28"/>
    </row>
    <row r="127" spans="1:5">
      <c r="A127" s="8"/>
      <c r="B127" s="26"/>
      <c r="C127" s="27"/>
      <c r="D127" s="27"/>
      <c r="E127" s="28"/>
    </row>
    <row r="128" spans="1:5">
      <c r="A128" s="8"/>
      <c r="B128" s="26"/>
      <c r="C128" s="27"/>
      <c r="D128" s="27"/>
      <c r="E128" s="28"/>
    </row>
    <row r="129" spans="1:5">
      <c r="A129" s="8"/>
      <c r="B129" s="26"/>
      <c r="C129" s="27"/>
      <c r="D129" s="27"/>
      <c r="E129" s="28"/>
    </row>
    <row r="130" spans="1:5">
      <c r="A130" s="8"/>
      <c r="B130" s="26"/>
      <c r="C130" s="27"/>
      <c r="D130" s="27"/>
      <c r="E130" s="28"/>
    </row>
    <row r="131" spans="1:5">
      <c r="A131" s="8"/>
      <c r="B131" s="26"/>
      <c r="C131" s="27"/>
      <c r="D131" s="27"/>
      <c r="E131" s="28"/>
    </row>
    <row r="132" spans="1:5">
      <c r="A132" s="8"/>
      <c r="B132" s="26"/>
      <c r="C132" s="27"/>
      <c r="D132" s="27"/>
      <c r="E132" s="28"/>
    </row>
    <row r="133" spans="1:5">
      <c r="A133" s="8"/>
      <c r="B133" s="26"/>
      <c r="C133" s="27"/>
      <c r="D133" s="27"/>
      <c r="E133" s="28"/>
    </row>
    <row r="134" spans="1:5">
      <c r="A134" s="8"/>
      <c r="B134" s="26"/>
      <c r="C134" s="27"/>
      <c r="D134" s="27"/>
      <c r="E134" s="28"/>
    </row>
    <row r="135" spans="1:5">
      <c r="A135" s="8"/>
      <c r="B135" s="26"/>
      <c r="C135" s="27"/>
      <c r="D135" s="27"/>
      <c r="E135" s="28"/>
    </row>
    <row r="136" spans="1:5">
      <c r="A136" s="8"/>
      <c r="B136" s="26"/>
      <c r="C136" s="27"/>
      <c r="D136" s="27"/>
      <c r="E136" s="28"/>
    </row>
    <row r="137" spans="1:5">
      <c r="A137" s="8"/>
      <c r="B137" s="26"/>
      <c r="C137" s="27"/>
      <c r="D137" s="27"/>
      <c r="E137" s="28"/>
    </row>
    <row r="138" spans="1:5">
      <c r="A138" s="8"/>
      <c r="B138" s="26"/>
      <c r="C138" s="27"/>
      <c r="D138" s="27"/>
      <c r="E138" s="28"/>
    </row>
    <row r="139" spans="1:5">
      <c r="A139" s="8"/>
      <c r="B139" s="26"/>
      <c r="C139" s="27"/>
      <c r="D139" s="27"/>
      <c r="E139" s="28"/>
    </row>
    <row r="140" spans="1:5">
      <c r="A140" s="8"/>
      <c r="B140" s="26"/>
      <c r="C140" s="27"/>
      <c r="D140" s="27"/>
      <c r="E140" s="28"/>
    </row>
    <row r="141" spans="1:5">
      <c r="A141" s="8"/>
      <c r="B141" s="26"/>
      <c r="C141" s="27"/>
      <c r="D141" s="27"/>
      <c r="E141" s="28"/>
    </row>
    <row r="142" spans="1:5">
      <c r="A142" s="8"/>
      <c r="B142" s="26"/>
      <c r="C142" s="27"/>
      <c r="D142" s="27"/>
      <c r="E142" s="28"/>
    </row>
    <row r="143" spans="1:5">
      <c r="A143" s="8"/>
      <c r="B143" s="26"/>
      <c r="C143" s="27"/>
      <c r="D143" s="27"/>
      <c r="E143" s="28"/>
    </row>
    <row r="144" spans="1:5">
      <c r="A144" s="8"/>
      <c r="B144" s="26"/>
      <c r="C144" s="27"/>
      <c r="D144" s="27"/>
      <c r="E144" s="28"/>
    </row>
    <row r="145" spans="1:5">
      <c r="A145" s="8"/>
      <c r="B145" s="26"/>
      <c r="C145" s="27"/>
      <c r="D145" s="27"/>
      <c r="E145" s="28"/>
    </row>
    <row r="146" spans="1:5">
      <c r="A146" s="8"/>
      <c r="B146" s="26"/>
      <c r="C146" s="27"/>
      <c r="D146" s="27"/>
      <c r="E146" s="28"/>
    </row>
    <row r="147" spans="1:5">
      <c r="A147" s="8"/>
      <c r="B147" s="26"/>
      <c r="C147" s="27"/>
      <c r="D147" s="27"/>
      <c r="E147" s="28"/>
    </row>
    <row r="148" spans="1:5">
      <c r="A148" s="8"/>
      <c r="B148" s="26"/>
      <c r="C148" s="27"/>
      <c r="D148" s="27"/>
      <c r="E148" s="28"/>
    </row>
    <row r="149" spans="1:5">
      <c r="A149" s="8"/>
      <c r="B149" s="26"/>
      <c r="C149" s="27"/>
      <c r="D149" s="27"/>
      <c r="E149" s="28"/>
    </row>
    <row r="150" spans="1:5">
      <c r="A150" s="8"/>
      <c r="B150" s="26"/>
      <c r="C150" s="27"/>
      <c r="D150" s="27"/>
      <c r="E150" s="28"/>
    </row>
    <row r="151" spans="1:5">
      <c r="A151" s="8"/>
      <c r="B151" s="26"/>
      <c r="C151" s="27"/>
      <c r="D151" s="27"/>
      <c r="E151" s="28"/>
    </row>
    <row r="152" spans="1:5">
      <c r="A152" s="8"/>
      <c r="B152" s="26"/>
      <c r="C152" s="27"/>
      <c r="D152" s="27"/>
      <c r="E152" s="28"/>
    </row>
    <row r="153" spans="1:5">
      <c r="A153" s="8"/>
      <c r="B153" s="26"/>
      <c r="C153" s="27"/>
      <c r="D153" s="27"/>
      <c r="E153" s="28"/>
    </row>
    <row r="154" spans="1:5">
      <c r="A154" s="8"/>
      <c r="B154" s="26"/>
      <c r="C154" s="27"/>
      <c r="D154" s="27"/>
      <c r="E154" s="28"/>
    </row>
    <row r="155" spans="1:5">
      <c r="A155" s="8"/>
      <c r="B155" s="26"/>
      <c r="C155" s="27"/>
      <c r="D155" s="27"/>
      <c r="E155" s="28"/>
    </row>
    <row r="156" spans="1:5">
      <c r="A156" s="8"/>
      <c r="B156" s="26"/>
      <c r="C156" s="27"/>
      <c r="D156" s="27"/>
      <c r="E156" s="28"/>
    </row>
    <row r="157" spans="1:5">
      <c r="A157" s="8"/>
      <c r="B157" s="26"/>
      <c r="C157" s="27"/>
      <c r="D157" s="27"/>
      <c r="E157" s="28"/>
    </row>
  </sheetData>
  <mergeCells count="16">
    <mergeCell ref="G56:G57"/>
    <mergeCell ref="G1:G2"/>
    <mergeCell ref="F42:F43"/>
    <mergeCell ref="G42:G43"/>
    <mergeCell ref="F48:F49"/>
    <mergeCell ref="G48:G49"/>
    <mergeCell ref="A48:A49"/>
    <mergeCell ref="B48:D49"/>
    <mergeCell ref="A56:A57"/>
    <mergeCell ref="B56:D57"/>
    <mergeCell ref="F1:F2"/>
    <mergeCell ref="F56:F57"/>
    <mergeCell ref="A1:A2"/>
    <mergeCell ref="B1:D2"/>
    <mergeCell ref="A42:A43"/>
    <mergeCell ref="B42:D4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23"/>
  <sheetViews>
    <sheetView topLeftCell="A4" workbookViewId="0">
      <selection activeCell="E22" sqref="E22"/>
    </sheetView>
  </sheetViews>
  <sheetFormatPr baseColWidth="10" defaultRowHeight="15"/>
  <cols>
    <col min="2" max="2" width="23.28515625" customWidth="1"/>
  </cols>
  <sheetData>
    <row r="3" spans="2:7" ht="27.75">
      <c r="B3" s="104" t="s">
        <v>164</v>
      </c>
      <c r="C3" s="88"/>
      <c r="D3" s="88"/>
      <c r="E3" s="88"/>
      <c r="F3" s="88"/>
      <c r="G3" s="88"/>
    </row>
    <row r="4" spans="2:7">
      <c r="B4" s="91" t="s">
        <v>117</v>
      </c>
      <c r="C4" s="88"/>
      <c r="D4" s="88"/>
      <c r="E4" s="88"/>
      <c r="F4" s="91"/>
      <c r="G4" s="91"/>
    </row>
    <row r="5" spans="2:7">
      <c r="B5" s="91" t="s">
        <v>119</v>
      </c>
      <c r="C5" s="88"/>
      <c r="D5" s="88"/>
      <c r="E5" s="88"/>
      <c r="F5" s="88"/>
      <c r="G5" s="88"/>
    </row>
    <row r="6" spans="2:7">
      <c r="B6" s="98" t="s">
        <v>120</v>
      </c>
      <c r="C6" s="91">
        <v>1000</v>
      </c>
      <c r="D6" s="91" t="s">
        <v>121</v>
      </c>
      <c r="E6" s="91" t="s">
        <v>122</v>
      </c>
      <c r="F6" s="88"/>
      <c r="G6" s="88"/>
    </row>
    <row r="7" spans="2:7">
      <c r="B7" s="98" t="s">
        <v>124</v>
      </c>
      <c r="C7" s="91">
        <v>450</v>
      </c>
      <c r="D7" s="91" t="s">
        <v>120</v>
      </c>
      <c r="E7" s="88"/>
      <c r="F7" s="91"/>
      <c r="G7" s="91"/>
    </row>
    <row r="8" spans="2:7">
      <c r="B8" s="98" t="s">
        <v>125</v>
      </c>
      <c r="C8" s="91">
        <v>300</v>
      </c>
      <c r="D8" s="91" t="s">
        <v>120</v>
      </c>
      <c r="E8" s="88"/>
      <c r="F8" s="91"/>
      <c r="G8" s="88"/>
    </row>
    <row r="9" spans="2:7">
      <c r="B9" s="98" t="s">
        <v>126</v>
      </c>
      <c r="C9" s="98">
        <v>250</v>
      </c>
      <c r="D9" s="98" t="s">
        <v>120</v>
      </c>
      <c r="E9" s="88"/>
      <c r="F9" s="91"/>
      <c r="G9" s="91"/>
    </row>
    <row r="10" spans="2:7">
      <c r="B10" s="98" t="s">
        <v>127</v>
      </c>
      <c r="C10" s="98">
        <v>30</v>
      </c>
      <c r="D10" s="98" t="s">
        <v>128</v>
      </c>
      <c r="E10" s="88"/>
      <c r="F10" s="88"/>
      <c r="G10" s="88"/>
    </row>
    <row r="11" spans="2:7">
      <c r="B11" s="98" t="s">
        <v>129</v>
      </c>
      <c r="C11" s="88"/>
      <c r="D11" s="88"/>
      <c r="E11" s="88"/>
      <c r="F11" s="88"/>
      <c r="G11" s="88"/>
    </row>
    <row r="12" spans="2:7">
      <c r="B12" s="98" t="s">
        <v>130</v>
      </c>
      <c r="C12" s="98">
        <v>16</v>
      </c>
      <c r="D12" s="98" t="s">
        <v>131</v>
      </c>
      <c r="E12" s="88"/>
      <c r="F12" s="88"/>
      <c r="G12" s="88"/>
    </row>
    <row r="13" spans="2:7">
      <c r="B13" s="98" t="s">
        <v>132</v>
      </c>
      <c r="C13" s="98">
        <v>12</v>
      </c>
      <c r="D13" s="98" t="s">
        <v>133</v>
      </c>
      <c r="E13" s="88"/>
      <c r="F13" s="88"/>
      <c r="G13" s="88"/>
    </row>
    <row r="14" spans="2:7">
      <c r="B14" s="98" t="s">
        <v>134</v>
      </c>
      <c r="C14" s="98">
        <v>14</v>
      </c>
      <c r="D14" s="98" t="s">
        <v>133</v>
      </c>
      <c r="E14" s="88"/>
      <c r="F14" s="88"/>
      <c r="G14" s="88"/>
    </row>
    <row r="15" spans="2:7">
      <c r="B15" s="98" t="s">
        <v>135</v>
      </c>
      <c r="C15" s="98">
        <v>365</v>
      </c>
      <c r="D15" s="98" t="s">
        <v>136</v>
      </c>
      <c r="E15" s="88"/>
      <c r="F15" s="88"/>
      <c r="G15" s="88"/>
    </row>
    <row r="16" spans="2:7">
      <c r="B16" s="98" t="s">
        <v>137</v>
      </c>
      <c r="C16" s="98">
        <v>22</v>
      </c>
      <c r="D16" s="98" t="s">
        <v>138</v>
      </c>
      <c r="E16" s="88"/>
      <c r="F16" s="88"/>
      <c r="G16" s="88"/>
    </row>
    <row r="17" spans="2:7">
      <c r="B17" s="98" t="s">
        <v>139</v>
      </c>
      <c r="C17" s="98">
        <v>18</v>
      </c>
      <c r="D17" s="98" t="s">
        <v>140</v>
      </c>
      <c r="E17" s="88"/>
      <c r="F17" s="88"/>
      <c r="G17" s="88"/>
    </row>
    <row r="18" spans="2:7">
      <c r="B18" s="98" t="s">
        <v>141</v>
      </c>
      <c r="C18" s="98">
        <v>28</v>
      </c>
      <c r="D18" s="98" t="s">
        <v>140</v>
      </c>
      <c r="E18" s="88"/>
      <c r="F18" s="88"/>
      <c r="G18" s="88"/>
    </row>
    <row r="19" spans="2:7">
      <c r="D19" s="88"/>
      <c r="E19" s="88"/>
      <c r="F19" s="88"/>
      <c r="G19" s="88"/>
    </row>
    <row r="20" spans="2:7">
      <c r="D20" s="88"/>
      <c r="E20" s="88"/>
      <c r="F20" s="88"/>
      <c r="G20" s="88"/>
    </row>
    <row r="21" spans="2:7">
      <c r="B21" s="98" t="s">
        <v>165</v>
      </c>
      <c r="C21" s="91" t="s">
        <v>142</v>
      </c>
      <c r="D21" s="88"/>
      <c r="E21" s="88"/>
      <c r="F21" s="88"/>
      <c r="G21" s="88"/>
    </row>
    <row r="22" spans="2:7">
      <c r="B22" s="98" t="s">
        <v>166</v>
      </c>
      <c r="C22" s="91" t="s">
        <v>142</v>
      </c>
      <c r="D22" s="88"/>
      <c r="E22" s="88"/>
      <c r="F22" s="88"/>
      <c r="G22" s="88"/>
    </row>
    <row r="23" spans="2:7">
      <c r="B23" s="98" t="s">
        <v>167</v>
      </c>
      <c r="C23" s="91" t="s">
        <v>142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K88"/>
  <sheetViews>
    <sheetView tabSelected="1" topLeftCell="A46" workbookViewId="0">
      <selection activeCell="G78" sqref="G78"/>
    </sheetView>
  </sheetViews>
  <sheetFormatPr baseColWidth="10" defaultRowHeight="15"/>
  <cols>
    <col min="6" max="6" width="14.140625" bestFit="1" customWidth="1"/>
    <col min="7" max="7" width="12" bestFit="1" customWidth="1"/>
  </cols>
  <sheetData>
    <row r="2" spans="1:11" ht="26.25">
      <c r="A2" s="166" t="s">
        <v>115</v>
      </c>
      <c r="B2" s="166"/>
      <c r="C2" s="166"/>
      <c r="D2" s="166"/>
      <c r="E2" s="166"/>
      <c r="F2" s="166"/>
      <c r="G2" s="166"/>
    </row>
    <row r="3" spans="1:11">
      <c r="A3" s="88"/>
      <c r="B3" s="88"/>
      <c r="C3" s="88"/>
      <c r="D3" s="88"/>
      <c r="E3" s="88"/>
      <c r="F3" s="88"/>
      <c r="G3" s="88"/>
    </row>
    <row r="4" spans="1:11">
      <c r="A4" s="90" t="s">
        <v>116</v>
      </c>
      <c r="B4" s="88"/>
      <c r="C4" s="88"/>
      <c r="D4" s="88"/>
      <c r="E4" s="90" t="s">
        <v>180</v>
      </c>
      <c r="F4" s="137"/>
      <c r="G4" s="90" t="s">
        <v>181</v>
      </c>
    </row>
    <row r="5" spans="1:11">
      <c r="A5" s="88" t="s">
        <v>204</v>
      </c>
      <c r="B5" s="88"/>
      <c r="C5" s="88"/>
      <c r="D5" s="88"/>
      <c r="E5" s="143">
        <f>E18+E45+E52+E75+350455</f>
        <v>2102730.0666666664</v>
      </c>
      <c r="F5" s="153"/>
      <c r="G5" s="88">
        <f>E5*12</f>
        <v>25232760.799999997</v>
      </c>
    </row>
    <row r="6" spans="1:11">
      <c r="A6" s="88" t="s">
        <v>202</v>
      </c>
      <c r="B6" s="88"/>
      <c r="C6" s="88"/>
      <c r="D6" s="88"/>
      <c r="E6" s="143">
        <f>E19+E46+E53+G75+10513652</f>
        <v>63081914</v>
      </c>
      <c r="F6" s="137"/>
      <c r="G6" s="152">
        <f>E6*12</f>
        <v>756982968</v>
      </c>
    </row>
    <row r="7" spans="1:11" s="88" customFormat="1">
      <c r="A7" s="88" t="s">
        <v>203</v>
      </c>
      <c r="E7" s="88">
        <f>E20+E28+E47+I75+121645023</f>
        <v>729870167</v>
      </c>
      <c r="G7" s="88">
        <f>E7*12</f>
        <v>8758442004</v>
      </c>
    </row>
    <row r="8" spans="1:11">
      <c r="A8" s="88"/>
    </row>
    <row r="10" spans="1:11" s="88" customFormat="1"/>
    <row r="12" spans="1:11">
      <c r="A12" s="167" t="s">
        <v>118</v>
      </c>
      <c r="B12" s="167"/>
      <c r="C12" s="88"/>
      <c r="D12" s="88"/>
      <c r="E12" s="137"/>
      <c r="F12" s="137"/>
      <c r="G12" s="88"/>
      <c r="I12" s="143"/>
      <c r="K12" s="143"/>
    </row>
    <row r="13" spans="1:11" s="88" customFormat="1">
      <c r="A13" s="90" t="s">
        <v>94</v>
      </c>
      <c r="I13" s="143"/>
    </row>
    <row r="14" spans="1:11">
      <c r="A14" s="88"/>
      <c r="B14" s="165" t="s">
        <v>176</v>
      </c>
      <c r="C14" s="165"/>
      <c r="D14" s="96" t="s">
        <v>123</v>
      </c>
      <c r="E14" s="91">
        <v>1800000</v>
      </c>
      <c r="F14" s="88"/>
      <c r="G14" s="88"/>
    </row>
    <row r="15" spans="1:11" s="88" customFormat="1">
      <c r="B15" s="165" t="s">
        <v>97</v>
      </c>
      <c r="C15" s="165"/>
      <c r="D15" s="96"/>
      <c r="E15" s="91">
        <v>1800000</v>
      </c>
    </row>
    <row r="16" spans="1:11">
      <c r="A16" s="88"/>
      <c r="B16" s="92" t="s">
        <v>101</v>
      </c>
      <c r="C16" s="93"/>
      <c r="D16" s="96" t="s">
        <v>123</v>
      </c>
      <c r="E16" s="91">
        <v>24000000</v>
      </c>
      <c r="F16" s="88"/>
      <c r="G16" s="88"/>
    </row>
    <row r="17" spans="1:7">
      <c r="A17" s="88"/>
      <c r="B17" s="92" t="s">
        <v>102</v>
      </c>
      <c r="C17" s="93"/>
      <c r="D17" s="96" t="s">
        <v>123</v>
      </c>
      <c r="E17" s="98">
        <v>3600000</v>
      </c>
      <c r="F17" s="88"/>
      <c r="G17" s="88"/>
    </row>
    <row r="18" spans="1:7" ht="15" customHeight="1">
      <c r="A18" s="88" t="s">
        <v>185</v>
      </c>
      <c r="B18" s="92"/>
      <c r="C18" s="93"/>
      <c r="D18" s="96"/>
      <c r="E18" s="98">
        <f>E19/30</f>
        <v>1040000</v>
      </c>
      <c r="F18" s="88"/>
      <c r="G18" s="88"/>
    </row>
    <row r="19" spans="1:7">
      <c r="A19" s="88" t="s">
        <v>177</v>
      </c>
      <c r="B19" s="94"/>
      <c r="C19" s="94"/>
      <c r="D19" s="96" t="s">
        <v>123</v>
      </c>
      <c r="E19" s="88">
        <f>E14+E15+E16+E17</f>
        <v>31200000</v>
      </c>
      <c r="F19" s="88"/>
      <c r="G19" s="88"/>
    </row>
    <row r="20" spans="1:7" ht="15" customHeight="1">
      <c r="A20" s="88" t="s">
        <v>178</v>
      </c>
      <c r="B20" s="94"/>
      <c r="C20" s="94"/>
      <c r="D20" s="96" t="s">
        <v>123</v>
      </c>
      <c r="E20" s="88">
        <f>E19*12</f>
        <v>374400000</v>
      </c>
      <c r="F20" s="88"/>
      <c r="G20" s="88"/>
    </row>
    <row r="21" spans="1:7">
      <c r="A21" s="90" t="s">
        <v>103</v>
      </c>
      <c r="B21" s="88"/>
      <c r="C21" s="88"/>
      <c r="D21" s="96"/>
      <c r="E21" s="90" t="s">
        <v>180</v>
      </c>
      <c r="F21" s="88"/>
      <c r="G21" s="90" t="s">
        <v>181</v>
      </c>
    </row>
    <row r="22" spans="1:7">
      <c r="A22" s="88"/>
      <c r="B22" s="138" t="s">
        <v>105</v>
      </c>
      <c r="C22" s="138"/>
      <c r="D22" s="96" t="s">
        <v>123</v>
      </c>
      <c r="E22" s="91">
        <v>1250000</v>
      </c>
      <c r="F22" s="88"/>
      <c r="G22" s="88">
        <f>E22*12</f>
        <v>15000000</v>
      </c>
    </row>
    <row r="23" spans="1:7" s="88" customFormat="1" ht="34.5">
      <c r="B23" s="141" t="s">
        <v>110</v>
      </c>
      <c r="C23" s="141"/>
      <c r="D23" s="96" t="s">
        <v>123</v>
      </c>
      <c r="E23" s="91">
        <v>130000</v>
      </c>
      <c r="G23" s="88">
        <f>E23*12</f>
        <v>1560000</v>
      </c>
    </row>
    <row r="24" spans="1:7">
      <c r="A24" s="88"/>
      <c r="B24" s="95" t="s">
        <v>111</v>
      </c>
      <c r="C24" s="88"/>
      <c r="D24" s="96" t="s">
        <v>123</v>
      </c>
      <c r="E24" s="88">
        <v>0</v>
      </c>
      <c r="F24" s="88"/>
      <c r="G24" s="88">
        <v>0</v>
      </c>
    </row>
    <row r="25" spans="1:7" ht="34.5">
      <c r="A25" s="88"/>
      <c r="B25" s="141" t="s">
        <v>112</v>
      </c>
      <c r="C25" s="141"/>
      <c r="D25" s="96" t="s">
        <v>123</v>
      </c>
      <c r="E25" s="91">
        <v>1650000</v>
      </c>
      <c r="F25" s="88"/>
      <c r="G25" s="88">
        <f>E25*12</f>
        <v>19800000</v>
      </c>
    </row>
    <row r="26" spans="1:7">
      <c r="A26" s="88"/>
      <c r="B26" s="138" t="s">
        <v>113</v>
      </c>
      <c r="C26" s="138"/>
      <c r="D26" s="96" t="s">
        <v>123</v>
      </c>
      <c r="E26" s="91">
        <v>1650000</v>
      </c>
      <c r="F26" s="88"/>
      <c r="G26" s="88">
        <f>E26*12</f>
        <v>19800000</v>
      </c>
    </row>
    <row r="27" spans="1:7">
      <c r="A27" s="88"/>
      <c r="B27" s="96" t="s">
        <v>114</v>
      </c>
      <c r="C27" s="96"/>
      <c r="D27" s="96" t="s">
        <v>123</v>
      </c>
      <c r="E27" s="91">
        <v>50000</v>
      </c>
      <c r="F27" s="88"/>
      <c r="G27" s="88">
        <f>E27*12</f>
        <v>600000</v>
      </c>
    </row>
    <row r="28" spans="1:7">
      <c r="A28" s="88" t="s">
        <v>178</v>
      </c>
      <c r="B28" s="96"/>
      <c r="C28" s="96"/>
      <c r="D28" s="96"/>
      <c r="E28" s="88">
        <f>E22+E23+E24+E25+E26+E27</f>
        <v>4730000</v>
      </c>
      <c r="F28" s="88"/>
      <c r="G28" s="88">
        <f>E28*12</f>
        <v>56760000</v>
      </c>
    </row>
    <row r="29" spans="1:7">
      <c r="C29" s="88"/>
      <c r="D29" s="88"/>
      <c r="E29" s="90"/>
      <c r="F29" s="88"/>
      <c r="G29" s="90"/>
    </row>
    <row r="30" spans="1:7">
      <c r="A30" s="90" t="s">
        <v>205</v>
      </c>
      <c r="B30" s="88"/>
      <c r="C30" s="88"/>
      <c r="D30" s="88"/>
      <c r="E30" s="143">
        <f>E5-E18</f>
        <v>1062730.0666666664</v>
      </c>
      <c r="F30" s="137"/>
      <c r="G30" s="91"/>
    </row>
    <row r="31" spans="1:7">
      <c r="A31" s="90" t="s">
        <v>189</v>
      </c>
      <c r="B31" s="88"/>
      <c r="C31" s="88"/>
      <c r="D31" s="88"/>
      <c r="E31" s="154">
        <f>E6-E19</f>
        <v>31881914</v>
      </c>
      <c r="F31" s="142"/>
      <c r="G31" s="88"/>
    </row>
    <row r="32" spans="1:7">
      <c r="A32" s="90" t="s">
        <v>190</v>
      </c>
      <c r="B32" s="88"/>
      <c r="C32" s="88"/>
      <c r="D32" s="88"/>
      <c r="E32" s="88">
        <f>E7-E28</f>
        <v>725140167</v>
      </c>
      <c r="F32" s="88"/>
      <c r="G32" s="88">
        <f>G7-H11-G28</f>
        <v>8701682004</v>
      </c>
    </row>
    <row r="35" spans="1:8">
      <c r="A35" s="140" t="s">
        <v>1</v>
      </c>
      <c r="B35" s="140"/>
      <c r="C35" s="88"/>
      <c r="D35" s="88"/>
      <c r="E35" s="137"/>
      <c r="F35" s="137"/>
      <c r="G35" s="88"/>
    </row>
    <row r="36" spans="1:8">
      <c r="A36" s="90" t="s">
        <v>0</v>
      </c>
      <c r="B36" s="88"/>
      <c r="C36" s="88"/>
      <c r="D36" s="88"/>
      <c r="E36" s="90" t="s">
        <v>180</v>
      </c>
      <c r="F36" s="88"/>
      <c r="G36" s="90" t="s">
        <v>181</v>
      </c>
    </row>
    <row r="37" spans="1:8">
      <c r="A37" s="88"/>
      <c r="B37" s="139" t="s">
        <v>143</v>
      </c>
      <c r="C37" s="139"/>
      <c r="D37" s="96" t="s">
        <v>123</v>
      </c>
      <c r="E37" s="88">
        <v>155000</v>
      </c>
      <c r="F37" s="88"/>
      <c r="G37" s="88">
        <f t="shared" ref="G37:G43" si="0">E37*12</f>
        <v>1860000</v>
      </c>
    </row>
    <row r="38" spans="1:8" s="88" customFormat="1">
      <c r="B38" s="92" t="s">
        <v>144</v>
      </c>
      <c r="C38" s="93"/>
      <c r="D38" s="96" t="s">
        <v>123</v>
      </c>
      <c r="E38" s="88">
        <v>78000</v>
      </c>
      <c r="G38" s="88">
        <f t="shared" si="0"/>
        <v>936000</v>
      </c>
      <c r="H38"/>
    </row>
    <row r="39" spans="1:8">
      <c r="A39" s="88"/>
      <c r="B39" s="92" t="s">
        <v>145</v>
      </c>
      <c r="C39" s="93"/>
      <c r="D39" s="96" t="s">
        <v>123</v>
      </c>
      <c r="E39" s="98">
        <v>3850000</v>
      </c>
      <c r="F39" s="88"/>
      <c r="G39" s="88">
        <f t="shared" si="0"/>
        <v>46200000</v>
      </c>
    </row>
    <row r="40" spans="1:8">
      <c r="A40" s="88"/>
      <c r="B40" s="97" t="s">
        <v>146</v>
      </c>
      <c r="C40" s="93"/>
      <c r="D40" s="96" t="s">
        <v>123</v>
      </c>
      <c r="E40" s="98">
        <v>200000</v>
      </c>
      <c r="F40" s="88"/>
      <c r="G40" s="88">
        <f t="shared" si="0"/>
        <v>2400000</v>
      </c>
      <c r="H40" s="88"/>
    </row>
    <row r="41" spans="1:8">
      <c r="A41" s="88"/>
      <c r="B41" s="97" t="s">
        <v>147</v>
      </c>
      <c r="C41" s="94"/>
      <c r="D41" s="96" t="s">
        <v>123</v>
      </c>
      <c r="E41" s="98">
        <v>4820000</v>
      </c>
      <c r="F41" s="88"/>
      <c r="G41" s="88">
        <f t="shared" si="0"/>
        <v>57840000</v>
      </c>
    </row>
    <row r="42" spans="1:8" s="88" customFormat="1">
      <c r="B42" s="97" t="s">
        <v>148</v>
      </c>
      <c r="C42" s="94"/>
      <c r="D42" s="96" t="s">
        <v>123</v>
      </c>
      <c r="E42" s="98">
        <v>440000</v>
      </c>
      <c r="G42" s="88">
        <f t="shared" si="0"/>
        <v>5280000</v>
      </c>
      <c r="H42"/>
    </row>
    <row r="43" spans="1:8">
      <c r="A43" s="88"/>
      <c r="B43" s="97" t="s">
        <v>149</v>
      </c>
      <c r="C43" s="94"/>
      <c r="D43" s="96" t="s">
        <v>123</v>
      </c>
      <c r="E43" s="98">
        <v>70000</v>
      </c>
      <c r="F43" s="88"/>
      <c r="G43" s="88">
        <f t="shared" si="0"/>
        <v>840000</v>
      </c>
    </row>
    <row r="44" spans="1:8">
      <c r="A44" s="88"/>
      <c r="B44" s="97" t="s">
        <v>150</v>
      </c>
      <c r="C44" s="94"/>
      <c r="D44" s="96" t="s">
        <v>123</v>
      </c>
      <c r="E44" s="98">
        <v>0</v>
      </c>
      <c r="F44" s="88"/>
      <c r="G44" s="88">
        <v>0</v>
      </c>
    </row>
    <row r="45" spans="1:8">
      <c r="A45" s="88" t="s">
        <v>185</v>
      </c>
      <c r="B45" s="88"/>
      <c r="C45" s="88"/>
      <c r="D45" s="88"/>
      <c r="E45" s="88">
        <v>320433</v>
      </c>
      <c r="F45" s="88"/>
      <c r="G45" s="88">
        <f>E45*12</f>
        <v>3845196</v>
      </c>
    </row>
    <row r="46" spans="1:8">
      <c r="A46" s="88" t="s">
        <v>177</v>
      </c>
      <c r="B46" s="88"/>
      <c r="C46" s="94"/>
      <c r="D46" s="96"/>
      <c r="E46" s="88">
        <f>E37+E38+E39+E40+E42+E41+E43+E44</f>
        <v>9613000</v>
      </c>
      <c r="F46" s="88"/>
      <c r="G46" s="88">
        <f>E46*12</f>
        <v>115356000</v>
      </c>
      <c r="H46" s="88"/>
    </row>
    <row r="47" spans="1:8">
      <c r="A47" s="88" t="s">
        <v>178</v>
      </c>
      <c r="B47" s="88"/>
      <c r="C47" s="94"/>
      <c r="D47" s="96"/>
      <c r="E47" s="88">
        <f>E46*12</f>
        <v>115356000</v>
      </c>
      <c r="F47" s="88"/>
      <c r="G47" s="88">
        <f>E47*12</f>
        <v>1384272000</v>
      </c>
    </row>
    <row r="48" spans="1:8">
      <c r="A48" s="88"/>
      <c r="B48" s="88"/>
      <c r="C48" s="88"/>
      <c r="D48" s="88"/>
      <c r="E48" s="88"/>
      <c r="F48" s="88"/>
      <c r="G48" s="88"/>
    </row>
    <row r="49" spans="1:9">
      <c r="A49" s="90" t="s">
        <v>86</v>
      </c>
      <c r="B49" s="88"/>
      <c r="C49" s="88"/>
      <c r="D49" s="96"/>
      <c r="E49" s="90" t="s">
        <v>180</v>
      </c>
      <c r="F49" s="88"/>
      <c r="G49" s="90" t="s">
        <v>181</v>
      </c>
    </row>
    <row r="50" spans="1:9">
      <c r="A50" s="88"/>
      <c r="B50" s="138" t="s">
        <v>93</v>
      </c>
      <c r="C50" s="138"/>
      <c r="D50" s="96" t="s">
        <v>123</v>
      </c>
      <c r="E50" s="88">
        <v>58500</v>
      </c>
      <c r="F50" s="88"/>
      <c r="G50" s="88">
        <f>E50*1</f>
        <v>58500</v>
      </c>
    </row>
    <row r="51" spans="1:9">
      <c r="A51" s="88"/>
      <c r="B51" s="95" t="s">
        <v>88</v>
      </c>
      <c r="C51" s="88"/>
      <c r="D51" s="96" t="s">
        <v>123</v>
      </c>
      <c r="E51" s="88">
        <v>17400</v>
      </c>
      <c r="F51" s="88"/>
      <c r="G51" s="88">
        <f>E51*12</f>
        <v>208800</v>
      </c>
    </row>
    <row r="52" spans="1:9">
      <c r="A52" s="88" t="s">
        <v>179</v>
      </c>
      <c r="B52" s="95"/>
      <c r="C52" s="88"/>
      <c r="D52" s="96"/>
      <c r="E52" s="88">
        <f>E50+E51</f>
        <v>75900</v>
      </c>
      <c r="F52" s="88"/>
      <c r="G52" s="88">
        <f>E52*12</f>
        <v>910800</v>
      </c>
    </row>
    <row r="53" spans="1:9">
      <c r="A53" s="88" t="s">
        <v>177</v>
      </c>
      <c r="B53" s="88"/>
      <c r="C53" s="88"/>
      <c r="D53" s="88"/>
      <c r="E53" s="88">
        <f>E52*30</f>
        <v>2277000</v>
      </c>
      <c r="F53" s="88"/>
      <c r="G53" s="88">
        <f>E53*12</f>
        <v>27324000</v>
      </c>
    </row>
    <row r="54" spans="1:9">
      <c r="A54" s="88" t="s">
        <v>178</v>
      </c>
      <c r="B54" s="88"/>
      <c r="C54" s="88"/>
      <c r="D54" s="88"/>
      <c r="E54" s="88">
        <f>E53*12</f>
        <v>27324000</v>
      </c>
      <c r="F54" s="88"/>
      <c r="G54" s="88">
        <f>E54*12</f>
        <v>327888000</v>
      </c>
    </row>
    <row r="55" spans="1:9">
      <c r="A55" s="88"/>
      <c r="B55" s="88"/>
      <c r="C55" s="88"/>
      <c r="D55" s="88"/>
      <c r="E55" s="88"/>
      <c r="F55" s="88"/>
      <c r="G55" s="88"/>
    </row>
    <row r="56" spans="1:9">
      <c r="A56" s="88"/>
      <c r="B56" s="88"/>
      <c r="C56" s="88"/>
      <c r="D56" s="88"/>
      <c r="E56" s="88"/>
      <c r="F56" s="88"/>
      <c r="G56" s="88"/>
    </row>
    <row r="57" spans="1:9">
      <c r="A57" s="90" t="s">
        <v>184</v>
      </c>
      <c r="B57" s="88"/>
      <c r="C57" s="88"/>
      <c r="D57" s="88"/>
      <c r="E57" s="143">
        <f>E30-E45-E52</f>
        <v>666397.06666666642</v>
      </c>
      <c r="F57" s="88"/>
      <c r="G57" s="88">
        <f>E57*12</f>
        <v>7996764.799999997</v>
      </c>
      <c r="H57" s="91"/>
    </row>
    <row r="58" spans="1:9">
      <c r="A58" s="90" t="s">
        <v>182</v>
      </c>
      <c r="B58" s="88"/>
      <c r="C58" s="88"/>
      <c r="D58" s="88"/>
      <c r="E58" s="143">
        <f>E31-E53</f>
        <v>29604914</v>
      </c>
      <c r="F58" s="88"/>
      <c r="G58" s="88">
        <f>E58*12</f>
        <v>355258968</v>
      </c>
      <c r="H58" s="91"/>
    </row>
    <row r="59" spans="1:9" ht="15.75" customHeight="1">
      <c r="A59" s="90" t="s">
        <v>183</v>
      </c>
      <c r="B59" s="88"/>
      <c r="C59" s="88"/>
      <c r="D59" s="88"/>
      <c r="E59" s="88">
        <f>E32-E54</f>
        <v>697816167</v>
      </c>
      <c r="F59" s="88"/>
      <c r="G59" s="88">
        <f>E59*12</f>
        <v>8373794004</v>
      </c>
      <c r="H59" s="91"/>
    </row>
    <row r="60" spans="1:9">
      <c r="A60" s="88"/>
      <c r="B60" s="88"/>
      <c r="C60" s="88"/>
      <c r="D60" s="88"/>
      <c r="E60" s="88"/>
      <c r="F60" s="88"/>
      <c r="G60" s="88"/>
      <c r="H60" s="91"/>
    </row>
    <row r="61" spans="1:9">
      <c r="A61" s="88"/>
      <c r="B61" s="88"/>
      <c r="C61" s="88"/>
      <c r="D61" s="88"/>
      <c r="E61" s="137"/>
      <c r="F61" s="137"/>
      <c r="G61" s="88"/>
      <c r="H61" s="91"/>
    </row>
    <row r="62" spans="1:9">
      <c r="A62" s="147" t="s">
        <v>191</v>
      </c>
      <c r="B62" s="91"/>
      <c r="C62" s="91"/>
      <c r="D62" s="91"/>
      <c r="E62" s="91"/>
      <c r="F62" s="91"/>
      <c r="G62" s="91"/>
      <c r="H62" s="91"/>
    </row>
    <row r="63" spans="1:9">
      <c r="A63" s="91"/>
      <c r="B63" s="91"/>
      <c r="C63" s="91"/>
      <c r="D63" s="91"/>
      <c r="E63" s="88" t="s">
        <v>204</v>
      </c>
      <c r="G63" s="91" t="s">
        <v>202</v>
      </c>
      <c r="H63" s="91"/>
      <c r="I63" s="91" t="s">
        <v>203</v>
      </c>
    </row>
    <row r="64" spans="1:9">
      <c r="A64" s="144" t="s">
        <v>192</v>
      </c>
      <c r="B64" s="144"/>
      <c r="C64" s="144"/>
      <c r="D64" s="91"/>
      <c r="E64">
        <f t="shared" ref="E64:E73" si="1">G64/30</f>
        <v>83333.333333333328</v>
      </c>
      <c r="G64" s="151">
        <v>2500000</v>
      </c>
      <c r="H64" s="91"/>
      <c r="I64" s="91">
        <f t="shared" ref="I64:I73" si="2">G64*12</f>
        <v>30000000</v>
      </c>
    </row>
    <row r="65" spans="1:9">
      <c r="A65" s="144" t="s">
        <v>193</v>
      </c>
      <c r="B65" s="144"/>
      <c r="C65" s="144"/>
      <c r="D65" s="91"/>
      <c r="E65">
        <f t="shared" si="1"/>
        <v>50000</v>
      </c>
      <c r="G65" s="151">
        <v>1500000</v>
      </c>
      <c r="H65" s="91"/>
      <c r="I65" s="91">
        <f t="shared" si="2"/>
        <v>18000000</v>
      </c>
    </row>
    <row r="66" spans="1:9">
      <c r="A66" s="148" t="s">
        <v>195</v>
      </c>
      <c r="B66" s="144"/>
      <c r="C66" s="144"/>
      <c r="D66" s="91"/>
      <c r="E66">
        <f t="shared" si="1"/>
        <v>19637.7</v>
      </c>
      <c r="G66" s="151">
        <v>589131</v>
      </c>
      <c r="H66" s="91"/>
      <c r="I66" s="91">
        <f t="shared" si="2"/>
        <v>7069572</v>
      </c>
    </row>
    <row r="67" spans="1:9">
      <c r="A67" s="144" t="s">
        <v>194</v>
      </c>
      <c r="B67" s="144"/>
      <c r="C67" s="144"/>
      <c r="D67" s="91"/>
      <c r="E67">
        <f t="shared" si="1"/>
        <v>19637.7</v>
      </c>
      <c r="G67" s="151">
        <v>589131</v>
      </c>
      <c r="H67" s="91"/>
      <c r="I67" s="91">
        <f t="shared" si="2"/>
        <v>7069572</v>
      </c>
    </row>
    <row r="68" spans="1:9">
      <c r="A68" s="91" t="s">
        <v>196</v>
      </c>
      <c r="B68" s="91"/>
      <c r="C68" s="91"/>
      <c r="D68" s="91"/>
      <c r="E68">
        <f t="shared" si="1"/>
        <v>66666.666666666672</v>
      </c>
      <c r="G68" s="145">
        <v>2000000</v>
      </c>
      <c r="H68" s="91"/>
      <c r="I68" s="98">
        <f t="shared" si="2"/>
        <v>24000000</v>
      </c>
    </row>
    <row r="69" spans="1:9">
      <c r="A69" s="91" t="s">
        <v>197</v>
      </c>
      <c r="B69" s="91"/>
      <c r="C69" s="91"/>
      <c r="D69" s="91"/>
      <c r="E69">
        <f t="shared" si="1"/>
        <v>13333.333333333334</v>
      </c>
      <c r="G69" s="146">
        <v>400000</v>
      </c>
      <c r="H69" s="91"/>
      <c r="I69" s="98">
        <f t="shared" si="2"/>
        <v>4800000</v>
      </c>
    </row>
    <row r="70" spans="1:9">
      <c r="A70" s="91" t="s">
        <v>198</v>
      </c>
      <c r="B70" s="91"/>
      <c r="C70" s="91"/>
      <c r="D70" s="91"/>
      <c r="E70">
        <f t="shared" si="1"/>
        <v>20000</v>
      </c>
      <c r="G70" s="146">
        <v>600000</v>
      </c>
      <c r="H70" s="91"/>
      <c r="I70" s="98">
        <f t="shared" si="2"/>
        <v>7200000</v>
      </c>
    </row>
    <row r="71" spans="1:9">
      <c r="A71" s="91" t="s">
        <v>199</v>
      </c>
      <c r="B71" s="91"/>
      <c r="C71" s="91"/>
      <c r="D71" s="91"/>
      <c r="E71">
        <f t="shared" si="1"/>
        <v>16666.666666666668</v>
      </c>
      <c r="G71" s="146">
        <v>500000</v>
      </c>
      <c r="H71" s="91"/>
      <c r="I71" s="98">
        <f t="shared" si="2"/>
        <v>6000000</v>
      </c>
    </row>
    <row r="72" spans="1:9">
      <c r="A72" s="91" t="s">
        <v>200</v>
      </c>
      <c r="B72" s="91"/>
      <c r="C72" s="91"/>
      <c r="D72" s="91"/>
      <c r="E72">
        <f t="shared" si="1"/>
        <v>20000</v>
      </c>
      <c r="G72" s="146">
        <v>600000</v>
      </c>
      <c r="H72" s="91"/>
      <c r="I72" s="98">
        <f t="shared" si="2"/>
        <v>7200000</v>
      </c>
    </row>
    <row r="73" spans="1:9">
      <c r="A73" s="91" t="s">
        <v>201</v>
      </c>
      <c r="B73" s="91"/>
      <c r="C73" s="91"/>
      <c r="D73" s="91"/>
      <c r="E73">
        <f t="shared" si="1"/>
        <v>6666.666666666667</v>
      </c>
      <c r="G73" s="146">
        <v>200000</v>
      </c>
      <c r="H73" s="91"/>
      <c r="I73" s="98">
        <f t="shared" si="2"/>
        <v>2400000</v>
      </c>
    </row>
    <row r="74" spans="1:9">
      <c r="A74" s="91"/>
      <c r="B74" s="91"/>
      <c r="C74" s="91"/>
      <c r="D74" s="91"/>
      <c r="G74" s="91"/>
      <c r="H74" s="91"/>
      <c r="I74" s="91"/>
    </row>
    <row r="75" spans="1:9">
      <c r="A75" s="150" t="s">
        <v>168</v>
      </c>
      <c r="B75" s="91"/>
      <c r="C75" s="91"/>
      <c r="D75" s="91"/>
      <c r="E75">
        <f>G75/30</f>
        <v>315942.06666666665</v>
      </c>
      <c r="G75" s="146">
        <f>G64+G65+G66+G67+G68+G69+G70+G71+G72+G73</f>
        <v>9478262</v>
      </c>
      <c r="H75" s="91"/>
      <c r="I75" s="98">
        <f>G75*12</f>
        <v>113739144</v>
      </c>
    </row>
    <row r="76" spans="1:9">
      <c r="A76" s="91"/>
      <c r="B76" s="91"/>
      <c r="C76" s="91"/>
      <c r="D76" s="91"/>
      <c r="E76" s="91"/>
      <c r="F76" s="91"/>
      <c r="G76" s="91"/>
    </row>
    <row r="77" spans="1:9">
      <c r="A77" s="91"/>
      <c r="B77" s="91"/>
      <c r="C77" s="91"/>
      <c r="D77" s="88"/>
      <c r="E77" s="88"/>
      <c r="F77" s="88"/>
      <c r="G77" s="88"/>
    </row>
    <row r="78" spans="1:9" ht="15.75">
      <c r="A78" s="149" t="s">
        <v>206</v>
      </c>
      <c r="B78" s="88"/>
      <c r="C78" s="88"/>
      <c r="D78" s="88"/>
      <c r="E78" s="143">
        <f>E57-E75</f>
        <v>350454.99999999977</v>
      </c>
      <c r="F78" s="88"/>
      <c r="G78" s="143">
        <f>E58-G75</f>
        <v>20126652</v>
      </c>
      <c r="I78">
        <f>E59-I75</f>
        <v>584077023</v>
      </c>
    </row>
    <row r="79" spans="1:9">
      <c r="A79" s="90" t="s">
        <v>207</v>
      </c>
      <c r="B79" s="88"/>
      <c r="C79" s="88"/>
      <c r="D79" s="88"/>
      <c r="E79" s="88">
        <f>E78*12</f>
        <v>4205459.9999999972</v>
      </c>
      <c r="F79" s="88"/>
      <c r="G79" s="88">
        <f>G78*12</f>
        <v>241519824</v>
      </c>
      <c r="I79">
        <f>I78*12</f>
        <v>7008924276</v>
      </c>
    </row>
    <row r="80" spans="1:9">
      <c r="A80" s="88"/>
      <c r="B80" s="88"/>
      <c r="C80" s="88"/>
      <c r="D80" s="88"/>
      <c r="E80" s="88"/>
      <c r="F80" s="88"/>
      <c r="G80" s="88"/>
    </row>
    <row r="81" spans="1:8">
      <c r="A81" s="88"/>
      <c r="B81" s="88"/>
      <c r="C81" s="88"/>
      <c r="D81" s="88"/>
      <c r="E81" s="88"/>
      <c r="F81" s="88"/>
      <c r="G81" s="88"/>
    </row>
    <row r="82" spans="1:8">
      <c r="A82" s="88"/>
      <c r="B82" s="88"/>
      <c r="C82" s="88"/>
      <c r="D82" s="88"/>
      <c r="E82" s="88"/>
      <c r="F82" s="88"/>
      <c r="G82" s="88"/>
    </row>
    <row r="83" spans="1:8">
      <c r="A83" s="88"/>
      <c r="B83" s="88"/>
      <c r="C83" s="88"/>
      <c r="D83" s="88"/>
      <c r="E83" s="88"/>
      <c r="F83" s="88"/>
      <c r="G83" s="88"/>
      <c r="H83" s="88">
        <f>H82*12</f>
        <v>0</v>
      </c>
    </row>
    <row r="84" spans="1:8">
      <c r="A84" s="88"/>
      <c r="B84" s="88"/>
      <c r="C84" s="88"/>
      <c r="D84" s="88"/>
      <c r="E84" s="88"/>
      <c r="F84" s="88"/>
      <c r="G84" s="88"/>
    </row>
    <row r="85" spans="1:8">
      <c r="A85" s="88"/>
      <c r="B85" s="88"/>
      <c r="C85" s="88"/>
      <c r="D85" s="88"/>
      <c r="E85" s="88"/>
      <c r="F85" s="88"/>
      <c r="G85" s="88"/>
    </row>
    <row r="86" spans="1:8">
      <c r="A86" s="88"/>
      <c r="B86" s="88"/>
      <c r="C86" s="88"/>
      <c r="D86" s="88"/>
      <c r="E86" s="88"/>
      <c r="F86" s="88"/>
      <c r="G86" s="88"/>
    </row>
    <row r="87" spans="1:8">
      <c r="A87" s="88"/>
      <c r="B87" s="88"/>
      <c r="C87" s="88"/>
      <c r="D87" s="88"/>
      <c r="E87" s="88"/>
      <c r="F87" s="88"/>
      <c r="G87" s="88"/>
    </row>
    <row r="88" spans="1:8">
      <c r="A88" s="88"/>
      <c r="B88" s="88"/>
      <c r="C88" s="88"/>
      <c r="D88" s="88"/>
      <c r="E88" s="88"/>
      <c r="F88" s="88"/>
      <c r="G88" s="88"/>
    </row>
  </sheetData>
  <mergeCells count="4">
    <mergeCell ref="B15:C15"/>
    <mergeCell ref="A2:G2"/>
    <mergeCell ref="A12:B12"/>
    <mergeCell ref="B14:C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COSTOS</vt:lpstr>
      <vt:lpstr>EJERCICIO</vt:lpstr>
      <vt:lpstr>P Y G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sena</cp:lastModifiedBy>
  <dcterms:created xsi:type="dcterms:W3CDTF">2012-01-28T00:53:37Z</dcterms:created>
  <dcterms:modified xsi:type="dcterms:W3CDTF">2012-02-01T01:26:19Z</dcterms:modified>
</cp:coreProperties>
</file>